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9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9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0" yWindow="0" windowWidth="8628" windowHeight="60" tabRatio="713" activeTab="0"/>
  </bookViews>
  <sheets>
    <sheet name="Tab1" sheetId="32" r:id="rId1"/>
    <sheet name="Fig1" sheetId="3" r:id="rId2"/>
    <sheet name="Fig2" sheetId="35" r:id="rId3"/>
    <sheet name="Fig3" sheetId="36" r:id="rId4"/>
    <sheet name="Fig4" sheetId="37" r:id="rId5"/>
    <sheet name="Fig5" sheetId="5" r:id="rId6"/>
    <sheet name="Fig6" sheetId="20" r:id="rId7"/>
  </sheets>
  <definedNames/>
  <calcPr calcId="162913"/>
</workbook>
</file>

<file path=xl/sharedStrings.xml><?xml version="1.0" encoding="utf-8"?>
<sst xmlns="http://schemas.openxmlformats.org/spreadsheetml/2006/main" count="1722" uniqueCount="155">
  <si>
    <t>Last update</t>
  </si>
  <si>
    <t>Extracted on</t>
  </si>
  <si>
    <t>Source of data</t>
  </si>
  <si>
    <t>Eurostat</t>
  </si>
  <si>
    <t>UNIT</t>
  </si>
  <si>
    <t>Hectare</t>
  </si>
  <si>
    <t>CROPS</t>
  </si>
  <si>
    <t>Utilised agricultural area excluding kitchen gardens</t>
  </si>
  <si>
    <t>AGPRDMET</t>
  </si>
  <si>
    <t>Total fully converted and under conversion to organic farming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</si>
  <si>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</si>
  <si>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</si>
  <si>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</si>
  <si>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</si>
  <si>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</si>
  <si>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</si>
  <si>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</si>
  <si>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: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</si>
  <si>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</si>
  <si>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</si>
  <si>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</si>
  <si>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</si>
  <si>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</si>
  <si>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</si>
  <si>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</si>
  <si>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</si>
  <si>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</si>
  <si>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</si>
  <si>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</si>
  <si>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</si>
  <si>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</si>
  <si>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</si>
  <si>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</si>
  <si>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</si>
  <si>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</si>
  <si>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</si>
  <si>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</si>
  <si>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</si>
  <si>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</si>
  <si>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</si>
  <si>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Serbia</t>
  </si>
  <si>
    <t>Turkey</t>
  </si>
  <si>
    <t>Special value:</t>
  </si>
  <si>
    <t>not available</t>
  </si>
  <si>
    <t>Portugal</t>
  </si>
  <si>
    <t>Others</t>
  </si>
  <si>
    <t>TIME</t>
  </si>
  <si>
    <t>Germany</t>
  </si>
  <si>
    <t>GEO/CROPS</t>
  </si>
  <si>
    <t>Arable land</t>
  </si>
  <si>
    <t>Permanent grassland</t>
  </si>
  <si>
    <t>Permanent crops</t>
  </si>
  <si>
    <t>(%)</t>
  </si>
  <si>
    <t>GEO/TIME</t>
  </si>
  <si>
    <t>Number</t>
  </si>
  <si>
    <t>Live bovine animals</t>
  </si>
  <si>
    <t>Live swine, domestic species</t>
  </si>
  <si>
    <t>Pigs</t>
  </si>
  <si>
    <t>MONTH</t>
  </si>
  <si>
    <t>December</t>
  </si>
  <si>
    <t>Pig population - annual data [apro_mt_lspig]</t>
  </si>
  <si>
    <t>Sheep and goats</t>
  </si>
  <si>
    <t>GEO/ANIMALS</t>
  </si>
  <si>
    <t>Dairy cows</t>
  </si>
  <si>
    <t>(% of number of heads)</t>
  </si>
  <si>
    <t>Bookmark</t>
  </si>
  <si>
    <r>
      <t>Source:</t>
    </r>
    <r>
      <rPr>
        <sz val="9"/>
        <color theme="1"/>
        <rFont val="Arial"/>
        <family val="2"/>
      </rPr>
      <t xml:space="preserve"> Eurostat (online data code: org_cropar)</t>
    </r>
  </si>
  <si>
    <t>Organic area (ha)</t>
  </si>
  <si>
    <t>Organic crop area by agricultural production methods and crops (from 2012 onwards) [org_cropar]</t>
  </si>
  <si>
    <t>2012</t>
  </si>
  <si>
    <t>Bovine population - annual data [apro_mt_lscatl]</t>
  </si>
  <si>
    <t>Bovine animals and dairy cows</t>
  </si>
  <si>
    <t>Goats population - annual data [apro_mt_lsgoat]</t>
  </si>
  <si>
    <t>Live goats</t>
  </si>
  <si>
    <t>Sheep population - annual data [apro_mt_lssheep]</t>
  </si>
  <si>
    <t>Live sheep</t>
  </si>
  <si>
    <t>Sheep + goats</t>
  </si>
  <si>
    <t>Share / Live swine, domestic species</t>
  </si>
  <si>
    <t>Share / Live bovine animals</t>
  </si>
  <si>
    <t>Share / Dairy cows</t>
  </si>
  <si>
    <t>Share / Sheep + goats</t>
  </si>
  <si>
    <t>Bookmarks</t>
  </si>
  <si>
    <r>
      <t>Source:</t>
    </r>
    <r>
      <rPr>
        <sz val="9"/>
        <color theme="1"/>
        <rFont val="Arial"/>
        <family val="2"/>
      </rPr>
      <t xml:space="preserve"> Eurostat (online data codes: org_lstspec, apro_mt_lscatl, apro_mt_lspig, apro_mt_lsgoat and apro_mt_lssheep)</t>
    </r>
  </si>
  <si>
    <t>Czechia</t>
  </si>
  <si>
    <t>North Macedonia</t>
  </si>
  <si>
    <t>Organic livestock (from 2012 onwards) [org_lstspec]</t>
  </si>
  <si>
    <t>Thousand heads (animals)</t>
  </si>
  <si>
    <t>European Union - 27 countries (from 2020)</t>
  </si>
  <si>
    <t>EU-27</t>
  </si>
  <si>
    <t xml:space="preserve">Last update of data: </t>
  </si>
  <si>
    <t>(% of total organic area - fully converted and under conversion)</t>
  </si>
  <si>
    <t>GEO/AGPRDMET</t>
  </si>
  <si>
    <t>Fully converted to organic farming</t>
  </si>
  <si>
    <t>Under conversion to organic farming</t>
  </si>
  <si>
    <t>Total organic farming</t>
  </si>
  <si>
    <r>
      <t>Source:</t>
    </r>
    <r>
      <rPr>
        <sz val="9"/>
        <color theme="1"/>
        <rFont val="Arial"/>
        <family val="2"/>
      </rPr>
      <t xml:space="preserve"> Eurostat (online data codes: org_cropar and apro_cpsh1)</t>
    </r>
  </si>
  <si>
    <t>Organic crop production by crops (from 2012 onwards) [org_croppro]</t>
  </si>
  <si>
    <t>Crop production in EU standard humidity [apro_cpsh1]</t>
  </si>
  <si>
    <t>Tonne</t>
  </si>
  <si>
    <t>STRUCPRO</t>
  </si>
  <si>
    <t>Harvested production in EU standard humidity (1000 t)</t>
  </si>
  <si>
    <t>Fresh vegetables (including melons)</t>
  </si>
  <si>
    <r>
      <t>Source:</t>
    </r>
    <r>
      <rPr>
        <sz val="9"/>
        <color theme="1"/>
        <rFont val="Arial"/>
        <family val="2"/>
      </rPr>
      <t xml:space="preserve"> Eurostat (online data codes: org_croppro and apro_cpsh1)</t>
    </r>
  </si>
  <si>
    <t>Utilised Agricultural Area</t>
  </si>
  <si>
    <t>Main area (1000 ha)</t>
  </si>
  <si>
    <t>GEO</t>
  </si>
  <si>
    <t>France (¹)</t>
  </si>
  <si>
    <t>Organic arable land</t>
  </si>
  <si>
    <t>Organic permanent grassland</t>
  </si>
  <si>
    <t>Organic permanent crops</t>
  </si>
  <si>
    <t>Note: (:) data not available</t>
  </si>
  <si>
    <t>% in EU</t>
  </si>
  <si>
    <t>(¹) estimate</t>
  </si>
  <si>
    <t>EU</t>
  </si>
  <si>
    <t>(% share of total utilised agricultural area)</t>
  </si>
  <si>
    <t>Albania</t>
  </si>
  <si>
    <t>Montenegro</t>
  </si>
  <si>
    <t>https://ec.europa.eu/eurostat/databrowser/bookmark/c450c6e8-946d-40b0-aa5a-d2d530574ae5?lang=en</t>
  </si>
  <si>
    <t>01/06/2023 23:00</t>
  </si>
  <si>
    <t xml:space="preserve">2012–21
(% change) </t>
  </si>
  <si>
    <t>Table 1: Total organic area (fully converted and under conversion), by country, 2012 and 2021</t>
  </si>
  <si>
    <t>Share of EU total organic area (fully converted and under conversion), 2021</t>
  </si>
  <si>
    <t>https://ec.europa.eu/eurostat/databrowser/bookmark/0260cfa1-123e-4b83-9edb-1dc2fe536c06?lang=en</t>
  </si>
  <si>
    <t>2021 (ha)</t>
  </si>
  <si>
    <t>https://ec.europa.eu/eurostat/databrowser/bookmark/4c6e20b9-81a5-4590-a425-004aa9463852?lang=en</t>
  </si>
  <si>
    <t>https://ec.europa.eu/eurostat/databrowser/bookmark/c6a31be4-680e-4399-a172-1b4c3334c816?lang=en</t>
  </si>
  <si>
    <t>2012–21 Change (%)</t>
  </si>
  <si>
    <t>2021</t>
  </si>
  <si>
    <t>Share of organic cereals for the production of grain (including seed), 2021</t>
  </si>
  <si>
    <t>Cereals for the production of grain (including seed)</t>
  </si>
  <si>
    <t>https://ec.europa.eu/eurostat/databrowser/bookmark/be8222e5-067e-44ef-8a47-6cbe225f3297?lang=en</t>
  </si>
  <si>
    <t>https://ec.europa.eu/eurostat/databrowser/bookmark/04de698a-a81b-4914-baba-c53e40b3c2f9?lang=en</t>
  </si>
  <si>
    <t>Greece (²)</t>
  </si>
  <si>
    <t>(²) Organic area, 2020</t>
  </si>
  <si>
    <t>Austria (²)</t>
  </si>
  <si>
    <t>https://ec.europa.eu/eurostat/databrowser/bookmark/9160e83f-09f2-49d8-adf8-2a8a9d8a539b?lang=en</t>
  </si>
  <si>
    <t>https://ec.europa.eu/eurostat/databrowser/bookmark/e7c9f54f-50db-401f-a492-0c747a8afbd2?lang=en</t>
  </si>
  <si>
    <t>Share of organic fresh vegetables production in total fresh vegetables production, 2021</t>
  </si>
  <si>
    <t>Organic arable land crops, permanent grassland (pastures and meadows) and permanent crops, 2021</t>
  </si>
  <si>
    <t>https://ec.europa.eu/eurostat/databrowser/bookmark/594f868e-9a50-42da-be1f-6a6f07923fee?lang=en</t>
  </si>
  <si>
    <t>https://ec.europa.eu/eurostat/databrowser/bookmark/ae9ac77c-1c18-4be9-bf0d-ca1eb8bcb27c?lang=en</t>
  </si>
  <si>
    <t>https://ec.europa.eu/eurostat/databrowser/bookmark/f237acfc-8255-49bb-8fad-5d4a152fc82a?lang=en</t>
  </si>
  <si>
    <t>https://ec.europa.eu/eurostat/databrowser/bookmark/1f4050cb-39b4-41d2-8f0a-8d66222191c5?lang=en</t>
  </si>
  <si>
    <t>https://ec.europa.eu/eurostat/databrowser/bookmark/375e17ba-0f59-465c-b0cb-2a6b720ec553?lang=en</t>
  </si>
  <si>
    <t>https://ec.europa.eu/eurostat/databrowser/bookmark/9820c954-77c7-4d61-b5b7-dbde89e26e98?lang=en</t>
  </si>
  <si>
    <t>Note: FR,  estimate.</t>
  </si>
  <si>
    <t>EU (¹)</t>
  </si>
  <si>
    <t>Portugal (¹)</t>
  </si>
  <si>
    <t>Note: EU, FR and PT estimate. FR. EL and AT, 2020</t>
  </si>
  <si>
    <t>Organic area, 2021</t>
  </si>
  <si>
    <t>Share of organic livestock in all livestock, by top ten countries with the highest shares, 2021</t>
  </si>
  <si>
    <t>Note: EU, FR and PT estimate. CY and ME, provisional. EL and AT, 2020.</t>
  </si>
  <si>
    <t>Note: IE,FR,HU estimate. CY, provisional. DK, DE, EL, IT, MT, AT, PT and SI, data not available or under validation.</t>
  </si>
  <si>
    <t xml:space="preserve">Note: IE and HU estimate. CY, provisional. DK, EL, FR, IT, LU, AT, PT and SI, data not available or under validation. </t>
  </si>
  <si>
    <t>Note: FR, estimate. EL and AT, 2020. LU confidential.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</si>
</sst>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"/>
    <numFmt numFmtId="165" formatCode="0.0"/>
    <numFmt numFmtId="166" formatCode="#,##0.0"/>
    <numFmt numFmtId="167" formatCode="#,##0.0_i"/>
    <numFmt numFmtId="168" formatCode="#,##0.##########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sz val="9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E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AC55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F6F6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67" fontId="4" fillId="0" borderId="0" applyFill="0" applyBorder="0" applyProtection="0">
      <alignment horizontal="right"/>
    </xf>
    <xf numFmtId="0" fontId="11" fillId="0" borderId="0" applyNumberFormat="0" applyFill="0" applyBorder="0" applyAlignment="0" applyProtection="0"/>
    <xf numFmtId="0" fontId="13" fillId="2" borderId="1">
      <alignment vertical="center"/>
      <protection locked="0"/>
    </xf>
  </cellStyleXfs>
  <cellXfs count="159">
    <xf numFmtId="0" fontId="0" fillId="0" borderId="0" xfId="0"/>
    <xf numFmtId="0" fontId="3" fillId="0" borderId="0" xfId="0" applyFont="1"/>
    <xf numFmtId="0" fontId="4" fillId="0" borderId="0" xfId="20" applyNumberFormat="1" applyFont="1" applyFill="1" applyBorder="1" applyAlignment="1">
      <alignment/>
      <protection/>
    </xf>
    <xf numFmtId="0" fontId="4" fillId="0" borderId="0" xfId="20" applyFont="1">
      <alignment/>
      <protection/>
    </xf>
    <xf numFmtId="4" fontId="5" fillId="0" borderId="0" xfId="20" applyNumberFormat="1" applyFont="1" applyFill="1" applyBorder="1" applyAlignment="1">
      <alignment horizontal="left"/>
      <protection/>
    </xf>
    <xf numFmtId="4" fontId="4" fillId="0" borderId="0" xfId="20" applyNumberFormat="1" applyFont="1" applyFill="1" applyBorder="1" applyAlignment="1">
      <alignment/>
      <protection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21" applyNumberFormat="1" applyFont="1" applyFill="1" applyBorder="1" applyAlignment="1">
      <alignment/>
      <protection/>
    </xf>
    <xf numFmtId="0" fontId="4" fillId="0" borderId="0" xfId="21" applyFont="1">
      <alignment/>
      <protection/>
    </xf>
    <xf numFmtId="3" fontId="3" fillId="0" borderId="0" xfId="0" applyNumberFormat="1" applyFont="1"/>
    <xf numFmtId="0" fontId="3" fillId="0" borderId="0" xfId="0" applyFont="1" applyFill="1"/>
    <xf numFmtId="0" fontId="3" fillId="0" borderId="0" xfId="0" applyFont="1" applyBorder="1"/>
    <xf numFmtId="0" fontId="3" fillId="3" borderId="0" xfId="0" applyFont="1" applyFill="1" applyBorder="1"/>
    <xf numFmtId="4" fontId="5" fillId="0" borderId="2" xfId="20" applyNumberFormat="1" applyFont="1" applyFill="1" applyBorder="1" applyAlignment="1">
      <alignment horizontal="left"/>
      <protection/>
    </xf>
    <xf numFmtId="4" fontId="5" fillId="0" borderId="3" xfId="20" applyNumberFormat="1" applyFont="1" applyFill="1" applyBorder="1" applyAlignment="1">
      <alignment horizontal="left"/>
      <protection/>
    </xf>
    <xf numFmtId="4" fontId="5" fillId="0" borderId="4" xfId="20" applyNumberFormat="1" applyFont="1" applyFill="1" applyBorder="1" applyAlignment="1">
      <alignment horizontal="left"/>
      <protection/>
    </xf>
    <xf numFmtId="3" fontId="4" fillId="0" borderId="5" xfId="20" applyNumberFormat="1" applyFont="1" applyFill="1" applyBorder="1" applyAlignment="1">
      <alignment horizontal="right" indent="3"/>
      <protection/>
    </xf>
    <xf numFmtId="3" fontId="4" fillId="0" borderId="6" xfId="20" applyNumberFormat="1" applyFont="1" applyFill="1" applyBorder="1" applyAlignment="1">
      <alignment horizontal="right" indent="3"/>
      <protection/>
    </xf>
    <xf numFmtId="3" fontId="4" fillId="0" borderId="7" xfId="20" applyNumberFormat="1" applyFont="1" applyFill="1" applyBorder="1" applyAlignment="1">
      <alignment horizontal="right" indent="3"/>
      <protection/>
    </xf>
    <xf numFmtId="3" fontId="4" fillId="0" borderId="8" xfId="20" applyNumberFormat="1" applyFont="1" applyFill="1" applyBorder="1" applyAlignment="1">
      <alignment horizontal="right" indent="3"/>
      <protection/>
    </xf>
    <xf numFmtId="0" fontId="8" fillId="0" borderId="0" xfId="0" applyFont="1"/>
    <xf numFmtId="0" fontId="4" fillId="0" borderId="0" xfId="22" applyNumberFormat="1" applyFont="1" applyFill="1" applyBorder="1" applyAlignment="1">
      <alignment/>
      <protection/>
    </xf>
    <xf numFmtId="0" fontId="4" fillId="0" borderId="0" xfId="22" applyFont="1">
      <alignment/>
      <protection/>
    </xf>
    <xf numFmtId="0" fontId="3" fillId="0" borderId="0" xfId="0" applyFont="1" applyFill="1" applyBorder="1"/>
    <xf numFmtId="4" fontId="5" fillId="0" borderId="9" xfId="20" applyNumberFormat="1" applyFont="1" applyFill="1" applyBorder="1" applyAlignment="1">
      <alignment horizontal="left"/>
      <protection/>
    </xf>
    <xf numFmtId="4" fontId="5" fillId="4" borderId="10" xfId="20" applyNumberFormat="1" applyFont="1" applyFill="1" applyBorder="1" applyAlignment="1">
      <alignment horizontal="left"/>
      <protection/>
    </xf>
    <xf numFmtId="0" fontId="4" fillId="3" borderId="0" xfId="0" applyFont="1" applyFill="1"/>
    <xf numFmtId="0" fontId="3" fillId="3" borderId="0" xfId="0" applyFont="1" applyFill="1"/>
    <xf numFmtId="0" fontId="5" fillId="3" borderId="0" xfId="20" applyNumberFormat="1" applyFont="1" applyFill="1" applyBorder="1" applyAlignment="1">
      <alignment horizontal="center"/>
      <protection/>
    </xf>
    <xf numFmtId="0" fontId="4" fillId="0" borderId="0" xfId="0" applyFont="1" applyFill="1"/>
    <xf numFmtId="3" fontId="4" fillId="0" borderId="0" xfId="20" applyNumberFormat="1" applyFont="1" applyFill="1" applyBorder="1" applyAlignment="1">
      <alignment/>
      <protection/>
    </xf>
    <xf numFmtId="166" fontId="4" fillId="0" borderId="11" xfId="20" applyNumberFormat="1" applyFont="1" applyFill="1" applyBorder="1" applyAlignment="1">
      <alignment/>
      <protection/>
    </xf>
    <xf numFmtId="0" fontId="4" fillId="0" borderId="0" xfId="21" applyFont="1" applyFill="1">
      <alignment/>
      <protection/>
    </xf>
    <xf numFmtId="165" fontId="4" fillId="0" borderId="0" xfId="0" applyNumberFormat="1" applyFont="1" applyFill="1"/>
    <xf numFmtId="165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22" applyFont="1" applyFill="1">
      <alignment/>
      <protection/>
    </xf>
    <xf numFmtId="0" fontId="4" fillId="0" borderId="0" xfId="20" applyFont="1" applyFill="1" applyBorder="1">
      <alignment/>
      <protection/>
    </xf>
    <xf numFmtId="0" fontId="4" fillId="5" borderId="11" xfId="20" applyNumberFormat="1" applyFont="1" applyFill="1" applyBorder="1" applyAlignment="1">
      <alignment/>
      <protection/>
    </xf>
    <xf numFmtId="3" fontId="4" fillId="0" borderId="1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3" fontId="4" fillId="0" borderId="0" xfId="20" applyNumberFormat="1" applyFont="1" applyFill="1" applyBorder="1" applyAlignment="1">
      <alignment horizontal="right" indent="3"/>
      <protection/>
    </xf>
    <xf numFmtId="165" fontId="3" fillId="0" borderId="0" xfId="0" applyNumberFormat="1" applyFont="1" applyBorder="1" applyAlignment="1">
      <alignment horizontal="right" indent="4"/>
    </xf>
    <xf numFmtId="165" fontId="3" fillId="0" borderId="5" xfId="15" applyNumberFormat="1" applyFont="1" applyBorder="1" applyAlignment="1">
      <alignment horizontal="right" indent="4"/>
    </xf>
    <xf numFmtId="165" fontId="3" fillId="0" borderId="6" xfId="15" applyNumberFormat="1" applyFont="1" applyBorder="1" applyAlignment="1">
      <alignment horizontal="right" indent="4"/>
    </xf>
    <xf numFmtId="165" fontId="3" fillId="0" borderId="6" xfId="15" applyNumberFormat="1" applyFont="1" applyFill="1" applyBorder="1" applyAlignment="1">
      <alignment horizontal="right" indent="4"/>
    </xf>
    <xf numFmtId="165" fontId="3" fillId="0" borderId="7" xfId="15" applyNumberFormat="1" applyFont="1" applyFill="1" applyBorder="1" applyAlignment="1">
      <alignment horizontal="right" indent="4"/>
    </xf>
    <xf numFmtId="165" fontId="3" fillId="0" borderId="8" xfId="15" applyNumberFormat="1" applyFont="1" applyBorder="1" applyAlignment="1">
      <alignment horizontal="right" indent="4"/>
    </xf>
    <xf numFmtId="3" fontId="3" fillId="0" borderId="13" xfId="0" applyNumberFormat="1" applyFont="1" applyBorder="1"/>
    <xf numFmtId="0" fontId="7" fillId="0" borderId="0" xfId="0" applyFont="1" applyFill="1"/>
    <xf numFmtId="0" fontId="7" fillId="0" borderId="0" xfId="0" applyFont="1" applyFill="1" applyBorder="1"/>
    <xf numFmtId="4" fontId="4" fillId="0" borderId="0" xfId="20" applyNumberFormat="1" applyFont="1" applyFill="1" applyBorder="1" applyAlignment="1">
      <alignment horizontal="left" indent="1"/>
      <protection/>
    </xf>
    <xf numFmtId="3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4" fillId="5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5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0" fontId="4" fillId="5" borderId="11" xfId="20" applyNumberFormat="1" applyFont="1" applyFill="1" applyBorder="1" applyAlignment="1">
      <alignment horizontal="center"/>
      <protection/>
    </xf>
    <xf numFmtId="4" fontId="4" fillId="0" borderId="0" xfId="22" applyNumberFormat="1" applyFont="1">
      <alignment/>
      <protection/>
    </xf>
    <xf numFmtId="0" fontId="3" fillId="0" borderId="0" xfId="0" applyFont="1" applyFill="1" applyAlignment="1">
      <alignment horizontal="left"/>
    </xf>
    <xf numFmtId="4" fontId="4" fillId="0" borderId="0" xfId="20" applyNumberFormat="1" applyFont="1" applyFill="1" applyBorder="1" applyAlignment="1">
      <alignment horizontal="left"/>
      <protection/>
    </xf>
    <xf numFmtId="0" fontId="6" fillId="0" borderId="0" xfId="0" applyFont="1" applyFill="1"/>
    <xf numFmtId="0" fontId="6" fillId="0" borderId="0" xfId="0" applyFont="1" applyAlignment="1">
      <alignment/>
    </xf>
    <xf numFmtId="0" fontId="5" fillId="6" borderId="7" xfId="20" applyNumberFormat="1" applyFont="1" applyFill="1" applyBorder="1" applyAlignment="1">
      <alignment horizontal="center" vertical="center" wrapText="1"/>
      <protection/>
    </xf>
    <xf numFmtId="0" fontId="5" fillId="6" borderId="14" xfId="2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4" fontId="5" fillId="0" borderId="15" xfId="20" applyNumberFormat="1" applyFont="1" applyFill="1" applyBorder="1" applyAlignment="1">
      <alignment horizontal="left"/>
      <protection/>
    </xf>
    <xf numFmtId="165" fontId="3" fillId="0" borderId="16" xfId="15" applyNumberFormat="1" applyFont="1" applyBorder="1" applyAlignment="1">
      <alignment horizontal="right" indent="4"/>
    </xf>
    <xf numFmtId="165" fontId="3" fillId="0" borderId="7" xfId="15" applyNumberFormat="1" applyFont="1" applyBorder="1" applyAlignment="1">
      <alignment horizontal="right" indent="4"/>
    </xf>
    <xf numFmtId="3" fontId="5" fillId="4" borderId="10" xfId="20" applyNumberFormat="1" applyFont="1" applyFill="1" applyBorder="1" applyAlignment="1">
      <alignment horizontal="right" indent="3"/>
      <protection/>
    </xf>
    <xf numFmtId="4" fontId="4" fillId="0" borderId="0" xfId="0" applyNumberFormat="1" applyFont="1" applyFill="1" applyBorder="1" applyAlignment="1">
      <alignment/>
    </xf>
    <xf numFmtId="165" fontId="3" fillId="0" borderId="8" xfId="15" applyNumberFormat="1" applyFont="1" applyFill="1" applyBorder="1" applyAlignment="1">
      <alignment horizontal="right" indent="4"/>
    </xf>
    <xf numFmtId="0" fontId="5" fillId="0" borderId="0" xfId="0" applyFont="1" applyAlignment="1">
      <alignment horizontal="left"/>
    </xf>
    <xf numFmtId="3" fontId="4" fillId="0" borderId="17" xfId="20" applyNumberFormat="1" applyFont="1" applyFill="1" applyBorder="1" applyAlignment="1">
      <alignment horizontal="right" indent="3"/>
      <protection/>
    </xf>
    <xf numFmtId="165" fontId="3" fillId="0" borderId="17" xfId="15" applyNumberFormat="1" applyFont="1" applyBorder="1" applyAlignment="1">
      <alignment horizontal="right" indent="4"/>
    </xf>
    <xf numFmtId="3" fontId="4" fillId="0" borderId="4" xfId="20" applyNumberFormat="1" applyFont="1" applyFill="1" applyBorder="1" applyAlignment="1">
      <alignment horizontal="right" indent="3"/>
      <protection/>
    </xf>
    <xf numFmtId="3" fontId="4" fillId="0" borderId="18" xfId="20" applyNumberFormat="1" applyFont="1" applyFill="1" applyBorder="1" applyAlignment="1">
      <alignment horizontal="right" indent="3"/>
      <protection/>
    </xf>
    <xf numFmtId="164" fontId="4" fillId="0" borderId="0" xfId="21" applyNumberFormat="1" applyFont="1" applyFill="1" applyBorder="1" applyAlignment="1">
      <alignment/>
      <protection/>
    </xf>
    <xf numFmtId="164" fontId="4" fillId="0" borderId="0" xfId="22" applyNumberFormat="1" applyFont="1" applyFill="1" applyBorder="1" applyAlignment="1">
      <alignment/>
      <protection/>
    </xf>
    <xf numFmtId="164" fontId="4" fillId="0" borderId="0" xfId="20" applyNumberFormat="1" applyFont="1" applyFill="1" applyBorder="1" applyAlignment="1">
      <alignment/>
      <protection/>
    </xf>
    <xf numFmtId="0" fontId="4" fillId="0" borderId="0" xfId="20" applyFont="1" applyFill="1">
      <alignment/>
      <protection/>
    </xf>
    <xf numFmtId="0" fontId="4" fillId="0" borderId="0" xfId="32" applyNumberFormat="1" applyFont="1" applyFill="1" applyBorder="1" applyAlignment="1">
      <alignment/>
      <protection/>
    </xf>
    <xf numFmtId="0" fontId="4" fillId="0" borderId="0" xfId="32" applyFont="1">
      <alignment/>
      <protection/>
    </xf>
    <xf numFmtId="164" fontId="4" fillId="0" borderId="0" xfId="32" applyNumberFormat="1" applyFont="1" applyFill="1" applyBorder="1" applyAlignment="1">
      <alignment/>
      <protection/>
    </xf>
    <xf numFmtId="0" fontId="5" fillId="0" borderId="0" xfId="32" applyFont="1" applyAlignment="1">
      <alignment horizontal="left"/>
      <protection/>
    </xf>
    <xf numFmtId="0" fontId="4" fillId="5" borderId="12" xfId="32" applyNumberFormat="1" applyFont="1" applyFill="1" applyBorder="1" applyAlignment="1">
      <alignment/>
      <protection/>
    </xf>
    <xf numFmtId="3" fontId="4" fillId="0" borderId="12" xfId="32" applyNumberFormat="1" applyFont="1" applyFill="1" applyBorder="1" applyAlignment="1">
      <alignment/>
      <protection/>
    </xf>
    <xf numFmtId="2" fontId="4" fillId="0" borderId="12" xfId="32" applyNumberFormat="1" applyFont="1" applyFill="1" applyBorder="1" applyAlignment="1">
      <alignment/>
      <protection/>
    </xf>
    <xf numFmtId="0" fontId="4" fillId="0" borderId="12" xfId="32" applyFont="1" applyFill="1" applyBorder="1">
      <alignment/>
      <protection/>
    </xf>
    <xf numFmtId="0" fontId="4" fillId="0" borderId="12" xfId="32" applyFont="1" applyBorder="1">
      <alignment/>
      <protection/>
    </xf>
    <xf numFmtId="0" fontId="4" fillId="0" borderId="0" xfId="32" applyFont="1" applyFill="1">
      <alignment/>
      <protection/>
    </xf>
    <xf numFmtId="0" fontId="6" fillId="0" borderId="0" xfId="32" applyFont="1" applyFill="1" applyAlignment="1">
      <alignment/>
      <protection/>
    </xf>
    <xf numFmtId="0" fontId="4" fillId="5" borderId="12" xfId="20" applyNumberFormat="1" applyFont="1" applyFill="1" applyBorder="1" applyAlignment="1">
      <alignment/>
      <protection/>
    </xf>
    <xf numFmtId="3" fontId="4" fillId="0" borderId="12" xfId="20" applyNumberFormat="1" applyFont="1" applyFill="1" applyBorder="1" applyAlignment="1">
      <alignment/>
      <protection/>
    </xf>
    <xf numFmtId="4" fontId="4" fillId="0" borderId="12" xfId="20" applyNumberFormat="1" applyFont="1" applyFill="1" applyBorder="1" applyAlignment="1">
      <alignment/>
      <protection/>
    </xf>
    <xf numFmtId="0" fontId="4" fillId="7" borderId="12" xfId="20" applyNumberFormat="1" applyFont="1" applyFill="1" applyBorder="1" applyAlignment="1">
      <alignment/>
      <protection/>
    </xf>
    <xf numFmtId="4" fontId="4" fillId="7" borderId="12" xfId="20" applyNumberFormat="1" applyFont="1" applyFill="1" applyBorder="1" applyAlignment="1">
      <alignment/>
      <protection/>
    </xf>
    <xf numFmtId="0" fontId="4" fillId="0" borderId="12" xfId="20" applyNumberFormat="1" applyFont="1" applyFill="1" applyBorder="1" applyAlignment="1">
      <alignment/>
      <protection/>
    </xf>
    <xf numFmtId="3" fontId="4" fillId="0" borderId="15" xfId="20" applyNumberFormat="1" applyFont="1" applyFill="1" applyBorder="1" applyAlignment="1">
      <alignment horizontal="right" indent="3"/>
      <protection/>
    </xf>
    <xf numFmtId="3" fontId="4" fillId="0" borderId="19" xfId="20" applyNumberFormat="1" applyFont="1" applyFill="1" applyBorder="1" applyAlignment="1">
      <alignment horizontal="right" indent="3"/>
      <protection/>
    </xf>
    <xf numFmtId="2" fontId="4" fillId="7" borderId="12" xfId="32" applyNumberFormat="1" applyFont="1" applyFill="1" applyBorder="1" applyAlignment="1">
      <alignment/>
      <protection/>
    </xf>
    <xf numFmtId="3" fontId="4" fillId="8" borderId="12" xfId="0" applyNumberFormat="1" applyFont="1" applyFill="1" applyBorder="1" applyAlignment="1">
      <alignment/>
    </xf>
    <xf numFmtId="3" fontId="4" fillId="9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 quotePrefix="1">
      <alignment/>
    </xf>
    <xf numFmtId="3" fontId="4" fillId="0" borderId="14" xfId="20" applyNumberFormat="1" applyFont="1" applyFill="1" applyBorder="1" applyAlignment="1">
      <alignment horizontal="right" indent="3"/>
      <protection/>
    </xf>
    <xf numFmtId="3" fontId="4" fillId="0" borderId="3" xfId="20" applyNumberFormat="1" applyFont="1" applyFill="1" applyBorder="1" applyAlignment="1">
      <alignment horizontal="right" indent="3"/>
      <protection/>
    </xf>
    <xf numFmtId="166" fontId="7" fillId="4" borderId="20" xfId="15" applyNumberFormat="1" applyFont="1" applyFill="1" applyBorder="1" applyAlignment="1">
      <alignment horizontal="right" indent="4"/>
    </xf>
    <xf numFmtId="0" fontId="3" fillId="0" borderId="0" xfId="32" applyFont="1" applyFill="1" applyAlignment="1">
      <alignment horizontal="left"/>
      <protection/>
    </xf>
    <xf numFmtId="0" fontId="4" fillId="0" borderId="0" xfId="32" applyNumberFormat="1" applyFont="1" applyFill="1" applyBorder="1" applyAlignment="1" quotePrefix="1">
      <alignment/>
      <protection/>
    </xf>
    <xf numFmtId="0" fontId="4" fillId="0" borderId="0" xfId="20" applyNumberFormat="1" applyFont="1" applyFill="1" applyBorder="1" applyAlignment="1" quotePrefix="1">
      <alignment/>
      <protection/>
    </xf>
    <xf numFmtId="0" fontId="11" fillId="0" borderId="0" xfId="37"/>
    <xf numFmtId="22" fontId="4" fillId="0" borderId="0" xfId="0" applyNumberFormat="1" applyFont="1" applyAlignment="1">
      <alignment horizontal="left" vertical="center"/>
    </xf>
    <xf numFmtId="0" fontId="12" fillId="0" borderId="0" xfId="37" applyFont="1"/>
    <xf numFmtId="166" fontId="3" fillId="0" borderId="0" xfId="0" applyNumberFormat="1" applyFont="1"/>
    <xf numFmtId="0" fontId="4" fillId="0" borderId="0" xfId="0" applyFont="1" applyAlignment="1">
      <alignment horizontal="left" vertical="center"/>
    </xf>
    <xf numFmtId="3" fontId="4" fillId="0" borderId="0" xfId="32" applyNumberFormat="1" applyFont="1">
      <alignment/>
      <protection/>
    </xf>
    <xf numFmtId="0" fontId="4" fillId="5" borderId="21" xfId="20" applyNumberFormat="1" applyFont="1" applyFill="1" applyBorder="1" applyAlignment="1">
      <alignment/>
      <protection/>
    </xf>
    <xf numFmtId="0" fontId="4" fillId="5" borderId="22" xfId="20" applyNumberFormat="1" applyFont="1" applyFill="1" applyBorder="1" applyAlignment="1">
      <alignment/>
      <protection/>
    </xf>
    <xf numFmtId="168" fontId="4" fillId="10" borderId="11" xfId="0" applyNumberFormat="1" applyFont="1" applyFill="1" applyBorder="1" applyAlignment="1">
      <alignment horizontal="right" vertical="center" shrinkToFit="1"/>
    </xf>
    <xf numFmtId="168" fontId="4" fillId="0" borderId="11" xfId="0" applyNumberFormat="1" applyFont="1" applyBorder="1" applyAlignment="1">
      <alignment horizontal="right" vertical="center" shrinkToFit="1"/>
    </xf>
    <xf numFmtId="4" fontId="4" fillId="10" borderId="11" xfId="0" applyNumberFormat="1" applyFont="1" applyFill="1" applyBorder="1" applyAlignment="1">
      <alignment horizontal="right" vertical="center" shrinkToFit="1"/>
    </xf>
    <xf numFmtId="4" fontId="4" fillId="0" borderId="11" xfId="0" applyNumberFormat="1" applyFont="1" applyBorder="1" applyAlignment="1">
      <alignment horizontal="right" vertical="center" shrinkToFit="1"/>
    </xf>
    <xf numFmtId="168" fontId="4" fillId="0" borderId="11" xfId="0" applyNumberFormat="1" applyFont="1" applyBorder="1" applyAlignment="1">
      <alignment horizontal="right" vertical="center" shrinkToFit="1"/>
    </xf>
    <xf numFmtId="168" fontId="4" fillId="10" borderId="11" xfId="0" applyNumberFormat="1" applyFont="1" applyFill="1" applyBorder="1" applyAlignment="1">
      <alignment horizontal="right" vertical="center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10" borderId="11" xfId="0" applyNumberFormat="1" applyFont="1" applyFill="1" applyBorder="1" applyAlignment="1">
      <alignment horizontal="right" vertical="center" shrinkToFit="1"/>
    </xf>
    <xf numFmtId="0" fontId="4" fillId="5" borderId="21" xfId="0" applyNumberFormat="1" applyFont="1" applyFill="1" applyBorder="1" applyAlignment="1">
      <alignment/>
    </xf>
    <xf numFmtId="0" fontId="4" fillId="5" borderId="22" xfId="0" applyNumberFormat="1" applyFont="1" applyFill="1" applyBorder="1" applyAlignment="1">
      <alignment/>
    </xf>
    <xf numFmtId="3" fontId="4" fillId="9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4" fontId="4" fillId="7" borderId="12" xfId="0" applyNumberFormat="1" applyFont="1" applyFill="1" applyBorder="1" applyAlignment="1">
      <alignment/>
    </xf>
    <xf numFmtId="0" fontId="4" fillId="5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 shrinkToFit="1"/>
    </xf>
    <xf numFmtId="3" fontId="4" fillId="10" borderId="11" xfId="0" applyNumberFormat="1" applyFont="1" applyFill="1" applyBorder="1" applyAlignment="1">
      <alignment horizontal="right" vertical="center" shrinkToFit="1"/>
    </xf>
    <xf numFmtId="3" fontId="4" fillId="10" borderId="11" xfId="0" applyNumberFormat="1" applyFont="1" applyFill="1" applyBorder="1" applyAlignment="1">
      <alignment horizontal="right" vertical="center" shrinkToFit="1"/>
    </xf>
    <xf numFmtId="3" fontId="4" fillId="0" borderId="11" xfId="0" applyNumberFormat="1" applyFont="1" applyBorder="1" applyAlignment="1">
      <alignment horizontal="right" vertical="center" shrinkToFit="1"/>
    </xf>
    <xf numFmtId="3" fontId="4" fillId="10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Fill="1"/>
    <xf numFmtId="10" fontId="4" fillId="0" borderId="0" xfId="21" applyNumberFormat="1" applyFont="1">
      <alignment/>
      <protection/>
    </xf>
    <xf numFmtId="165" fontId="4" fillId="0" borderId="0" xfId="0" applyNumberFormat="1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5" fillId="6" borderId="24" xfId="20" applyNumberFormat="1" applyFont="1" applyFill="1" applyBorder="1" applyAlignment="1">
      <alignment horizontal="center" vertical="center" wrapText="1"/>
      <protection/>
    </xf>
    <xf numFmtId="0" fontId="5" fillId="6" borderId="3" xfId="20" applyNumberFormat="1" applyFont="1" applyFill="1" applyBorder="1" applyAlignment="1">
      <alignment horizontal="center" vertical="center" wrapText="1"/>
      <protection/>
    </xf>
    <xf numFmtId="4" fontId="5" fillId="6" borderId="15" xfId="20" applyNumberFormat="1" applyFont="1" applyFill="1" applyBorder="1" applyAlignment="1">
      <alignment horizontal="left" vertical="center"/>
      <protection/>
    </xf>
    <xf numFmtId="4" fontId="5" fillId="6" borderId="0" xfId="20" applyNumberFormat="1" applyFont="1" applyFill="1" applyBorder="1" applyAlignment="1">
      <alignment horizontal="left" vertical="center"/>
      <protection/>
    </xf>
    <xf numFmtId="0" fontId="5" fillId="6" borderId="25" xfId="20" applyNumberFormat="1" applyFont="1" applyFill="1" applyBorder="1" applyAlignment="1">
      <alignment horizontal="center" vertical="center" wrapText="1"/>
      <protection/>
    </xf>
    <xf numFmtId="0" fontId="5" fillId="6" borderId="26" xfId="20" applyNumberFormat="1" applyFont="1" applyFill="1" applyBorder="1" applyAlignment="1">
      <alignment horizontal="center" vertical="center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4 2" xfId="23"/>
    <cellStyle name="Normal 3 2" xfId="24"/>
    <cellStyle name="Normal 5" xfId="25"/>
    <cellStyle name="Normal 2 2" xfId="26"/>
    <cellStyle name="Standard 3" xfId="27"/>
    <cellStyle name="Standard 2" xfId="28"/>
    <cellStyle name="Standard 4" xfId="29"/>
    <cellStyle name="Prozent 2" xfId="30"/>
    <cellStyle name="Normal 5 2" xfId="31"/>
    <cellStyle name="Normal 6" xfId="32"/>
    <cellStyle name="Normal 5 3" xfId="33"/>
    <cellStyle name="Standard 3 2" xfId="34"/>
    <cellStyle name="Normal 5 2 2" xfId="35"/>
    <cellStyle name="NumberCellStyle" xfId="36"/>
    <cellStyle name="Hyperlink" xfId="37"/>
    <cellStyle name="Manadatory cell" xfId="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EU total organic area (fully converted and under conversion),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25"/>
          <c:w val="0.49375"/>
          <c:h val="0.49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Fig1!$Q$52:$Q$58</c:f>
              <c:strCache/>
            </c:strRef>
          </c:cat>
          <c:val>
            <c:numRef>
              <c:f>Fig1!$R$52:$R$58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organic livestock in all livestock, by top ten countries with the highest shares,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number of heads)</a:t>
            </a:r>
          </a:p>
        </c:rich>
      </c:tx>
      <c:layout>
        <c:manualLayout>
          <c:xMode val="edge"/>
          <c:yMode val="edge"/>
          <c:x val="0.00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4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Fig6!$A$2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Fig6!$B$1</c:f>
              <c:numCache/>
            </c:numRef>
          </c:cat>
          <c:val>
            <c:numRef>
              <c:f>Fig6!$B$2</c:f>
              <c:numCache/>
            </c:numRef>
          </c:val>
        </c:ser>
        <c:axId val="30567792"/>
        <c:axId val="6674673"/>
      </c:barChart>
      <c:catAx>
        <c:axId val="30567792"/>
        <c:scaling>
          <c:orientation val="minMax"/>
        </c:scaling>
        <c:axPos val="b"/>
        <c:delete val="1"/>
        <c:majorTickMark val="out"/>
        <c:minorTickMark val="none"/>
        <c:tickLblPos val="nextTo"/>
        <c:crossAx val="6674673"/>
        <c:crosses val="autoZero"/>
        <c:auto val="1"/>
        <c:lblOffset val="100"/>
        <c:noMultiLvlLbl val="0"/>
      </c:catAx>
      <c:valAx>
        <c:axId val="6674673"/>
        <c:scaling>
          <c:orientation val="minMax"/>
        </c:scaling>
        <c:axPos val="l"/>
        <c:delete val="1"/>
        <c:majorTickMark val="out"/>
        <c:minorTickMark val="none"/>
        <c:tickLblPos val="nextTo"/>
        <c:crossAx val="3056779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Organic area,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utilised agricultural area)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725"/>
          <c:w val="0.99325"/>
          <c:h val="0.79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Fig2!$T$73</c:f>
              <c:strCache>
                <c:ptCount val="1"/>
                <c:pt idx="0">
                  <c:v>Fully converted to organic farming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Fig2!$S$74:$S$109</c:f>
              <c:strCache/>
            </c:strRef>
          </c:cat>
          <c:val>
            <c:numRef>
              <c:f>Fig2!$T$74:$T$109</c:f>
              <c:numCache/>
            </c:numRef>
          </c:val>
        </c:ser>
        <c:ser>
          <c:idx val="1"/>
          <c:order val="1"/>
          <c:tx>
            <c:strRef>
              <c:f>Fig2!$U$73</c:f>
              <c:strCache>
                <c:ptCount val="1"/>
                <c:pt idx="0">
                  <c:v>Under conversion to organic farming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Fig2!$S$74:$S$109</c:f>
              <c:strCache/>
            </c:strRef>
          </c:cat>
          <c:val>
            <c:numRef>
              <c:f>Fig2!$U$74:$U$109</c:f>
              <c:numCache/>
            </c:numRef>
          </c:val>
        </c:ser>
        <c:ser>
          <c:idx val="2"/>
          <c:order val="2"/>
          <c:tx>
            <c:strRef>
              <c:f>Fig2!$V$73</c:f>
              <c:strCache>
                <c:ptCount val="1"/>
                <c:pt idx="0">
                  <c:v>Total organic farming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Fig2!$S$74:$S$109</c:f>
              <c:strCache/>
            </c:strRef>
          </c:cat>
          <c:val>
            <c:numRef>
              <c:f>Fig2!$V$74:$V$109</c:f>
              <c:numCache/>
            </c:numRef>
          </c:val>
        </c:ser>
        <c:overlap val="100"/>
        <c:gapWidth val="182"/>
        <c:axId val="34018720"/>
        <c:axId val="37733025"/>
      </c:barChart>
      <c:catAx>
        <c:axId val="34018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0187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5"/>
          <c:y val="0.895"/>
          <c:w val="0.9"/>
          <c:h val="0.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organic cereals for the production of grain (including seed),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Fig3!$J$60:$J$78</c:f>
              <c:strCache/>
            </c:strRef>
          </c:cat>
          <c:val>
            <c:numRef>
              <c:f>Fig3!$K$60:$K$78</c:f>
              <c:numCache/>
            </c:numRef>
          </c:val>
        </c:ser>
        <c:overlap val="-27"/>
        <c:gapWidth val="219"/>
        <c:axId val="4052906"/>
        <c:axId val="36476155"/>
      </c:bar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6155"/>
        <c:crosses val="autoZero"/>
        <c:auto val="1"/>
        <c:lblOffset val="100"/>
        <c:noMultiLvlLbl val="0"/>
      </c:catAx>
      <c:valAx>
        <c:axId val="364761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5290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organic fresh vegetables production in total fresh vegetables production,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Fig4!$J$60:$J$78</c:f>
              <c:strCache/>
            </c:strRef>
          </c:cat>
          <c:val>
            <c:numRef>
              <c:f>Fig4!$K$60:$K$78</c:f>
              <c:numCache/>
            </c:numRef>
          </c:val>
        </c:ser>
        <c:overlap val="-27"/>
        <c:gapWidth val="219"/>
        <c:axId val="59849940"/>
        <c:axId val="1778549"/>
      </c:bar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549"/>
        <c:crosses val="autoZero"/>
        <c:auto val="1"/>
        <c:lblOffset val="100"/>
        <c:noMultiLvlLbl val="0"/>
      </c:catAx>
      <c:valAx>
        <c:axId val="177854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9849940"/>
        <c:crosses val="autoZero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Organic arable land crops, permanent grassland (pastures and meadows) and permanent crops,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organic area - fully converted and under conversion)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6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Fig5!$R$58</c:f>
              <c:strCache>
                <c:ptCount val="1"/>
                <c:pt idx="0">
                  <c:v>Organic arable land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Fig5!$Q$59:$Q$92</c:f>
              <c:strCache/>
            </c:strRef>
          </c:cat>
          <c:val>
            <c:numRef>
              <c:f>Fig5!$R$59:$R$92</c:f>
              <c:numCache/>
            </c:numRef>
          </c:val>
        </c:ser>
        <c:ser>
          <c:idx val="1"/>
          <c:order val="1"/>
          <c:tx>
            <c:strRef>
              <c:f>Fig5!$S$58</c:f>
              <c:strCache>
                <c:ptCount val="1"/>
                <c:pt idx="0">
                  <c:v>Organic permanent grassland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Fig5!$Q$59:$Q$92</c:f>
              <c:strCache/>
            </c:strRef>
          </c:cat>
          <c:val>
            <c:numRef>
              <c:f>Fig5!$S$59:$S$92</c:f>
              <c:numCache/>
            </c:numRef>
          </c:val>
        </c:ser>
        <c:ser>
          <c:idx val="2"/>
          <c:order val="2"/>
          <c:tx>
            <c:strRef>
              <c:f>Fig5!$T$58</c:f>
              <c:strCache>
                <c:ptCount val="1"/>
                <c:pt idx="0">
                  <c:v>Organic permanent crops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Fig5!$Q$59:$Q$92</c:f>
              <c:strCache/>
            </c:strRef>
          </c:cat>
          <c:val>
            <c:numRef>
              <c:f>Fig5!$T$59:$T$92</c:f>
              <c:numCache/>
            </c:numRef>
          </c:val>
        </c:ser>
        <c:overlap val="100"/>
        <c:axId val="16006942"/>
        <c:axId val="9844751"/>
      </c:bar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4751"/>
        <c:crosses val="autoZero"/>
        <c:auto val="1"/>
        <c:lblOffset val="100"/>
        <c:noMultiLvlLbl val="0"/>
      </c:catAx>
      <c:valAx>
        <c:axId val="984475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60069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63"/>
          <c:w val="0.74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 bovine animals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5"/>
          <c:w val="0.970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Fig6!$Q$119:$Q$128</c:f>
              <c:strCache/>
            </c:strRef>
          </c:cat>
          <c:val>
            <c:numRef>
              <c:f>Fig6!$R$119:$R$128</c:f>
              <c:numCache/>
            </c:numRef>
          </c:val>
        </c:ser>
        <c:overlap val="-27"/>
        <c:gapWidth val="219"/>
        <c:axId val="21493896"/>
        <c:axId val="59227337"/>
      </c:bar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9227337"/>
        <c:crosses val="autoZero"/>
        <c:auto val="1"/>
        <c:lblOffset val="100"/>
        <c:noMultiLvlLbl val="0"/>
      </c:catAx>
      <c:valAx>
        <c:axId val="59227337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4938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Dairy cows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5"/>
          <c:w val="0.970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Fig6!$T$119:$T$128</c:f>
              <c:strCache/>
            </c:strRef>
          </c:cat>
          <c:val>
            <c:numRef>
              <c:f>Fig6!$U$119:$U$128</c:f>
              <c:numCache/>
            </c:numRef>
          </c:val>
        </c:ser>
        <c:overlap val="-27"/>
        <c:gapWidth val="219"/>
        <c:axId val="63283986"/>
        <c:axId val="32684963"/>
      </c:bar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2684963"/>
        <c:crosses val="autoZero"/>
        <c:auto val="1"/>
        <c:lblOffset val="100"/>
        <c:noMultiLvlLbl val="0"/>
      </c:catAx>
      <c:valAx>
        <c:axId val="32684963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328398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Sheep and goats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5"/>
          <c:w val="0.970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Fig6!$Z$207:$Z$216</c:f>
              <c:strCache/>
            </c:strRef>
          </c:cat>
          <c:val>
            <c:numRef>
              <c:f>Fig6!$AA$207:$AA$216</c:f>
              <c:numCache/>
            </c:numRef>
          </c:val>
        </c:ser>
        <c:overlap val="-27"/>
        <c:gapWidth val="219"/>
        <c:axId val="25729212"/>
        <c:axId val="30236317"/>
      </c:bar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236317"/>
        <c:crosses val="autoZero"/>
        <c:auto val="1"/>
        <c:lblOffset val="100"/>
        <c:noMultiLvlLbl val="0"/>
      </c:catAx>
      <c:valAx>
        <c:axId val="302363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72921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Pigs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5"/>
          <c:w val="0.970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Fig6!$P$163:$P$172</c:f>
              <c:strCache/>
            </c:strRef>
          </c:cat>
          <c:val>
            <c:numRef>
              <c:f>Fig6!$Q$163:$Q$172</c:f>
              <c:numCache/>
            </c:numRef>
          </c:val>
        </c:ser>
        <c:overlap val="-27"/>
        <c:gapWidth val="219"/>
        <c:axId val="3691398"/>
        <c:axId val="33222583"/>
      </c:bar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3222583"/>
        <c:crosses val="autoZero"/>
        <c:auto val="1"/>
        <c:lblOffset val="100"/>
        <c:noMultiLvlLbl val="0"/>
      </c:catAx>
      <c:valAx>
        <c:axId val="33222583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913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0.88825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72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EU, FR and PT estimate. EL and AT, 2020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org_cropar)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723900</xdr:colOff>
      <xdr:row>42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931545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0.054</cdr:y>
    </cdr:from>
    <cdr:to>
      <cdr:x>0.99275</cdr:x>
      <cdr:y>0.96725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42950"/>
          <a:ext cx="18764250" cy="126015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0.963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1328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FR,  estimate.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org_lstspec, apro_mt_lscatl, apro_mt_lspig, apro_mt_lsgoat and apro_mt_lssheep)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97</xdr:row>
      <xdr:rowOff>0</xdr:rowOff>
    </xdr:from>
    <xdr:to>
      <xdr:col>36</xdr:col>
      <xdr:colOff>723900</xdr:colOff>
      <xdr:row>138</xdr:row>
      <xdr:rowOff>133350</xdr:rowOff>
    </xdr:to>
    <xdr:graphicFrame macro="">
      <xdr:nvGraphicFramePr>
        <xdr:cNvPr id="7" name="Chart 6"/>
        <xdr:cNvGraphicFramePr/>
      </xdr:nvGraphicFramePr>
      <xdr:xfrm>
        <a:off x="19821525" y="15011400"/>
        <a:ext cx="9315450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95250</xdr:colOff>
      <xdr:row>97</xdr:row>
      <xdr:rowOff>0</xdr:rowOff>
    </xdr:from>
    <xdr:to>
      <xdr:col>49</xdr:col>
      <xdr:colOff>19050</xdr:colOff>
      <xdr:row>138</xdr:row>
      <xdr:rowOff>133350</xdr:rowOff>
    </xdr:to>
    <xdr:graphicFrame macro="">
      <xdr:nvGraphicFramePr>
        <xdr:cNvPr id="8" name="Chart 7"/>
        <xdr:cNvGraphicFramePr/>
      </xdr:nvGraphicFramePr>
      <xdr:xfrm>
        <a:off x="29289375" y="15011400"/>
        <a:ext cx="9296400" cy="785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95250</xdr:colOff>
      <xdr:row>135</xdr:row>
      <xdr:rowOff>38100</xdr:rowOff>
    </xdr:from>
    <xdr:to>
      <xdr:col>49</xdr:col>
      <xdr:colOff>19050</xdr:colOff>
      <xdr:row>178</xdr:row>
      <xdr:rowOff>76200</xdr:rowOff>
    </xdr:to>
    <xdr:graphicFrame macro="">
      <xdr:nvGraphicFramePr>
        <xdr:cNvPr id="9" name="Chart 8"/>
        <xdr:cNvGraphicFramePr/>
      </xdr:nvGraphicFramePr>
      <xdr:xfrm>
        <a:off x="29289375" y="22202775"/>
        <a:ext cx="9296400" cy="819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135</xdr:row>
      <xdr:rowOff>38100</xdr:rowOff>
    </xdr:from>
    <xdr:to>
      <xdr:col>36</xdr:col>
      <xdr:colOff>723900</xdr:colOff>
      <xdr:row>178</xdr:row>
      <xdr:rowOff>76200</xdr:rowOff>
    </xdr:to>
    <xdr:graphicFrame macro="">
      <xdr:nvGraphicFramePr>
        <xdr:cNvPr id="10" name="Chart 9"/>
        <xdr:cNvGraphicFramePr/>
      </xdr:nvGraphicFramePr>
      <xdr:xfrm>
        <a:off x="19821525" y="22202775"/>
        <a:ext cx="9315450" cy="819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23</xdr:col>
      <xdr:colOff>723900</xdr:colOff>
      <xdr:row>90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18983325" cy="1380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6</xdr:col>
      <xdr:colOff>342900</xdr:colOff>
      <xdr:row>35</xdr:row>
      <xdr:rowOff>28575</xdr:rowOff>
    </xdr:to>
    <xdr:graphicFrame macro="">
      <xdr:nvGraphicFramePr>
        <xdr:cNvPr id="4" name="Chart 3"/>
        <xdr:cNvGraphicFramePr/>
      </xdr:nvGraphicFramePr>
      <xdr:xfrm>
        <a:off x="0" y="19050"/>
        <a:ext cx="51530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067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EU, FR</a:t>
          </a:r>
          <a:r>
            <a:rPr lang="en-GB" sz="1200" baseline="0">
              <a:latin typeface="Arial" panose="020B0604020202020204" pitchFamily="34" charset="0"/>
            </a:rPr>
            <a:t> and PT,</a:t>
          </a:r>
          <a:r>
            <a:rPr lang="en-GB" sz="1200">
              <a:latin typeface="Arial" panose="020B0604020202020204" pitchFamily="34" charset="0"/>
            </a:rPr>
            <a:t> estimate. CY and ME, provisional. EL and AT,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org_cropar and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57150</xdr:colOff>
      <xdr:row>56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926782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IE,FR,HU estimate. CY, provisional. DK, DE, EL, IT, MT, AT, PT and SI data not available or under validation.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org_croppro and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152400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929640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IE and HU estimate. CY, provisional. DK, EL, FR, IT, LU, AT, PT and SI, data not available or under validation.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org_croppro and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152400</xdr:colOff>
      <xdr:row>43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929640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96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F</a:t>
          </a:r>
          <a:r>
            <a:rPr lang="en-GB" sz="1200" baseline="0">
              <a:latin typeface="Arial" panose="020B0604020202020204" pitchFamily="34" charset="0"/>
            </a:rPr>
            <a:t>R</a:t>
          </a:r>
          <a:r>
            <a:rPr lang="en-GB" sz="1200">
              <a:latin typeface="Arial" panose="020B0604020202020204" pitchFamily="34" charset="0"/>
            </a:rPr>
            <a:t>, estimate. EL and AT, 2020. LU, confidential.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org_cropar)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450c6e8-946d-40b0-aa5a-d2d530574ae5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260cfa1-123e-4b83-9edb-1dc2fe536c06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c6e20b9-81a5-4590-a425-004aa9463852?lang=en" TargetMode="External" /><Relationship Id="rId2" Type="http://schemas.openxmlformats.org/officeDocument/2006/relationships/hyperlink" Target="https://ec.europa.eu/eurostat/databrowser/bookmark/c6a31be4-680e-4399-a172-1b4c3334c816?lang=en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4de698a-a81b-4914-baba-c53e40b3c2f9?lang=en" TargetMode="External" /><Relationship Id="rId2" Type="http://schemas.openxmlformats.org/officeDocument/2006/relationships/hyperlink" Target="https://ec.europa.eu/eurostat/databrowser/bookmark/be8222e5-067e-44ef-8a47-6cbe225f3297?lang=en" TargetMode="External" /><Relationship Id="rId3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c9f54f-50db-401f-a492-0c747a8afbd2?lang=en" TargetMode="External" /><Relationship Id="rId2" Type="http://schemas.openxmlformats.org/officeDocument/2006/relationships/hyperlink" Target="https://ec.europa.eu/eurostat/databrowser/bookmark/9160e83f-09f2-49d8-adf8-2a8a9d8a539b?lang=en" TargetMode="External" /><Relationship Id="rId3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94f868e-9a50-42da-be1f-6a6f07923fee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e9ac77c-1c18-4be9-bf0d-ca1eb8bcb27c?lang=en" TargetMode="External" /><Relationship Id="rId2" Type="http://schemas.openxmlformats.org/officeDocument/2006/relationships/hyperlink" Target="https://ec.europa.eu/eurostat/databrowser/bookmark/f237acfc-8255-49bb-8fad-5d4a152fc82a?lang=en" TargetMode="External" /><Relationship Id="rId3" Type="http://schemas.openxmlformats.org/officeDocument/2006/relationships/hyperlink" Target="https://ec.europa.eu/eurostat/databrowser/bookmark/1f4050cb-39b4-41d2-8f0a-8d66222191c5?lang=en" TargetMode="External" /><Relationship Id="rId4" Type="http://schemas.openxmlformats.org/officeDocument/2006/relationships/hyperlink" Target="https://ec.europa.eu/eurostat/databrowser/bookmark/375e17ba-0f59-465c-b0cb-2a6b720ec553?lang=en" TargetMode="External" /><Relationship Id="rId5" Type="http://schemas.openxmlformats.org/officeDocument/2006/relationships/hyperlink" Target="https://ec.europa.eu/eurostat/databrowser/bookmark/9820c954-77c7-4d61-b5b7-dbde89e26e98?lang=en" TargetMode="External" /><Relationship Id="rId6" Type="http://schemas.openxmlformats.org/officeDocument/2006/relationships/drawing" Target="../drawings/drawing12.xm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N100"/>
  <sheetViews>
    <sheetView showGridLines="0" tabSelected="1" workbookViewId="0" topLeftCell="A1">
      <selection activeCell="A49" sqref="A49"/>
    </sheetView>
  </sheetViews>
  <sheetFormatPr defaultColWidth="8.8515625" defaultRowHeight="15"/>
  <cols>
    <col min="1" max="1" width="12.57421875" style="1" customWidth="1"/>
    <col min="2" max="2" width="14.28125" style="1" customWidth="1"/>
    <col min="3" max="5" width="36.140625" style="1" customWidth="1"/>
    <col min="6" max="6" width="9.00390625" style="1" customWidth="1"/>
    <col min="7" max="7" width="8.8515625" style="1" customWidth="1"/>
    <col min="8" max="8" width="11.28125" style="1" bestFit="1" customWidth="1"/>
    <col min="9" max="9" width="15.8515625" style="1" bestFit="1" customWidth="1"/>
    <col min="10" max="16384" width="8.8515625" style="1" customWidth="1"/>
  </cols>
  <sheetData>
    <row r="2" ht="12">
      <c r="B2" s="9" t="s">
        <v>120</v>
      </c>
    </row>
    <row r="3" ht="12" customHeight="1">
      <c r="B3" s="9"/>
    </row>
    <row r="4" spans="1:5" ht="12" customHeight="1">
      <c r="A4" s="8"/>
      <c r="B4" s="155"/>
      <c r="C4" s="157" t="s">
        <v>67</v>
      </c>
      <c r="D4" s="158"/>
      <c r="E4" s="153" t="s">
        <v>119</v>
      </c>
    </row>
    <row r="5" spans="1:5" ht="12" customHeight="1">
      <c r="A5" s="8"/>
      <c r="B5" s="156"/>
      <c r="C5" s="73">
        <v>2012</v>
      </c>
      <c r="D5" s="74">
        <v>2021</v>
      </c>
      <c r="E5" s="154"/>
    </row>
    <row r="6" spans="1:5" ht="12" customHeight="1">
      <c r="A6" s="8"/>
      <c r="B6" s="28" t="s">
        <v>146</v>
      </c>
      <c r="C6" s="79">
        <v>9457886</v>
      </c>
      <c r="D6" s="79">
        <v>15921242</v>
      </c>
      <c r="E6" s="116">
        <v>68.33827347887255</v>
      </c>
    </row>
    <row r="7" spans="2:5" ht="12">
      <c r="B7" s="27" t="s">
        <v>10</v>
      </c>
      <c r="C7" s="19">
        <v>59718</v>
      </c>
      <c r="D7" s="19">
        <v>102413</v>
      </c>
      <c r="E7" s="47">
        <v>71.49435681034194</v>
      </c>
    </row>
    <row r="8" spans="2:6" ht="12">
      <c r="B8" s="16" t="s">
        <v>11</v>
      </c>
      <c r="C8" s="20">
        <v>39138</v>
      </c>
      <c r="D8" s="20">
        <v>86310</v>
      </c>
      <c r="E8" s="48">
        <v>120.5273647094895</v>
      </c>
      <c r="F8" s="12"/>
    </row>
    <row r="9" spans="2:5" ht="12">
      <c r="B9" s="16" t="s">
        <v>83</v>
      </c>
      <c r="C9" s="20">
        <v>468670</v>
      </c>
      <c r="D9" s="20">
        <v>548792</v>
      </c>
      <c r="E9" s="48">
        <v>17.09561098427465</v>
      </c>
    </row>
    <row r="10" spans="2:5" ht="12">
      <c r="B10" s="16" t="s">
        <v>13</v>
      </c>
      <c r="C10" s="20">
        <v>194706</v>
      </c>
      <c r="D10" s="20">
        <v>303093</v>
      </c>
      <c r="E10" s="48">
        <v>55.667005639271515</v>
      </c>
    </row>
    <row r="11" spans="2:5" ht="12">
      <c r="B11" s="16" t="s">
        <v>47</v>
      </c>
      <c r="C11" s="20">
        <v>959832</v>
      </c>
      <c r="D11" s="20">
        <v>1601316</v>
      </c>
      <c r="E11" s="48">
        <v>66.83294576550897</v>
      </c>
    </row>
    <row r="12" spans="2:5" ht="12">
      <c r="B12" s="16" t="s">
        <v>15</v>
      </c>
      <c r="C12" s="20">
        <v>142065</v>
      </c>
      <c r="D12" s="20">
        <v>226605</v>
      </c>
      <c r="E12" s="48">
        <v>59.50797170309365</v>
      </c>
    </row>
    <row r="13" spans="2:5" ht="12">
      <c r="B13" s="16" t="s">
        <v>16</v>
      </c>
      <c r="C13" s="20">
        <v>52793</v>
      </c>
      <c r="D13" s="20">
        <v>86868</v>
      </c>
      <c r="E13" s="48">
        <v>64.5445418900233</v>
      </c>
    </row>
    <row r="14" spans="2:5" ht="12">
      <c r="B14" s="16" t="s">
        <v>132</v>
      </c>
      <c r="C14" s="20">
        <v>462618</v>
      </c>
      <c r="D14" s="20">
        <v>534629</v>
      </c>
      <c r="E14" s="49">
        <v>15.565974518933547</v>
      </c>
    </row>
    <row r="15" spans="2:5" ht="12">
      <c r="B15" s="16" t="s">
        <v>19</v>
      </c>
      <c r="C15" s="20">
        <v>1756548</v>
      </c>
      <c r="D15" s="20">
        <v>2635442</v>
      </c>
      <c r="E15" s="49">
        <v>50.035296502002794</v>
      </c>
    </row>
    <row r="16" spans="2:5" ht="12">
      <c r="B16" s="16" t="s">
        <v>106</v>
      </c>
      <c r="C16" s="20">
        <v>1030881</v>
      </c>
      <c r="D16" s="20">
        <v>2775671</v>
      </c>
      <c r="E16" s="49">
        <v>169.25231913285822</v>
      </c>
    </row>
    <row r="17" spans="2:5" ht="12">
      <c r="B17" s="16" t="s">
        <v>21</v>
      </c>
      <c r="C17" s="20">
        <v>31904</v>
      </c>
      <c r="D17" s="20">
        <v>121924</v>
      </c>
      <c r="E17" s="49">
        <v>282.1589769307924</v>
      </c>
    </row>
    <row r="18" spans="2:5" ht="12">
      <c r="B18" s="16" t="s">
        <v>22</v>
      </c>
      <c r="C18" s="20">
        <v>1167362</v>
      </c>
      <c r="D18" s="20">
        <v>2186159</v>
      </c>
      <c r="E18" s="49">
        <v>87.27344217132304</v>
      </c>
    </row>
    <row r="19" spans="2:6" ht="12">
      <c r="B19" s="16" t="s">
        <v>23</v>
      </c>
      <c r="C19" s="20">
        <v>3923</v>
      </c>
      <c r="D19" s="20">
        <v>7738</v>
      </c>
      <c r="E19" s="49">
        <v>97.24700484323222</v>
      </c>
      <c r="F19" s="12"/>
    </row>
    <row r="20" spans="2:5" ht="12">
      <c r="B20" s="16" t="s">
        <v>24</v>
      </c>
      <c r="C20" s="20">
        <v>195658</v>
      </c>
      <c r="D20" s="20">
        <v>302177</v>
      </c>
      <c r="E20" s="49">
        <v>54.44142329983952</v>
      </c>
    </row>
    <row r="21" spans="2:5" ht="12">
      <c r="B21" s="16" t="s">
        <v>25</v>
      </c>
      <c r="C21" s="20">
        <v>156539</v>
      </c>
      <c r="D21" s="20">
        <v>261782</v>
      </c>
      <c r="E21" s="49">
        <v>67.23116922939332</v>
      </c>
    </row>
    <row r="22" spans="2:5" ht="12">
      <c r="B22" s="16" t="s">
        <v>26</v>
      </c>
      <c r="C22" s="20">
        <v>4130</v>
      </c>
      <c r="D22" s="20">
        <v>6893</v>
      </c>
      <c r="E22" s="49">
        <v>66.90072639225181</v>
      </c>
    </row>
    <row r="23" spans="2:5" ht="12">
      <c r="B23" s="16" t="s">
        <v>27</v>
      </c>
      <c r="C23" s="20">
        <v>130607</v>
      </c>
      <c r="D23" s="20">
        <v>293597</v>
      </c>
      <c r="E23" s="49">
        <v>124.79423001829917</v>
      </c>
    </row>
    <row r="24" spans="2:5" ht="12">
      <c r="B24" s="16" t="s">
        <v>28</v>
      </c>
      <c r="C24" s="20">
        <v>37</v>
      </c>
      <c r="D24" s="20">
        <v>66</v>
      </c>
      <c r="E24" s="49">
        <v>78.37837837837837</v>
      </c>
    </row>
    <row r="25" spans="2:5" ht="12">
      <c r="B25" s="16" t="s">
        <v>29</v>
      </c>
      <c r="C25" s="20">
        <v>48038</v>
      </c>
      <c r="D25" s="20">
        <v>76375</v>
      </c>
      <c r="E25" s="49">
        <v>58.988717265498146</v>
      </c>
    </row>
    <row r="26" spans="2:5" ht="12">
      <c r="B26" s="16" t="s">
        <v>134</v>
      </c>
      <c r="C26" s="20">
        <v>533230</v>
      </c>
      <c r="D26" s="20">
        <v>679992</v>
      </c>
      <c r="E26" s="49">
        <v>27.523207621476658</v>
      </c>
    </row>
    <row r="27" spans="2:5" ht="12">
      <c r="B27" s="16" t="s">
        <v>31</v>
      </c>
      <c r="C27" s="20">
        <v>655499</v>
      </c>
      <c r="D27" s="20">
        <v>549443</v>
      </c>
      <c r="E27" s="49">
        <v>-16.179429716902696</v>
      </c>
    </row>
    <row r="28" spans="2:5" ht="12">
      <c r="B28" s="16" t="s">
        <v>147</v>
      </c>
      <c r="C28" s="20">
        <v>200833</v>
      </c>
      <c r="D28" s="20">
        <v>768800</v>
      </c>
      <c r="E28" s="49">
        <v>282.80561461512804</v>
      </c>
    </row>
    <row r="29" spans="2:5" ht="12">
      <c r="B29" s="16" t="s">
        <v>32</v>
      </c>
      <c r="C29" s="20">
        <v>288261</v>
      </c>
      <c r="D29" s="20">
        <v>578718</v>
      </c>
      <c r="E29" s="49">
        <v>100.76180961004091</v>
      </c>
    </row>
    <row r="30" spans="2:5" ht="12">
      <c r="B30" s="16" t="s">
        <v>33</v>
      </c>
      <c r="C30" s="20">
        <v>35101</v>
      </c>
      <c r="D30" s="20">
        <v>51826</v>
      </c>
      <c r="E30" s="49">
        <v>47.64821515056551</v>
      </c>
    </row>
    <row r="31" spans="2:5" ht="12">
      <c r="B31" s="16" t="s">
        <v>34</v>
      </c>
      <c r="C31" s="20">
        <v>164360</v>
      </c>
      <c r="D31" s="20">
        <v>162565</v>
      </c>
      <c r="E31" s="49">
        <v>-1.0921148697980043</v>
      </c>
    </row>
    <row r="32" spans="2:5" ht="12">
      <c r="B32" s="17" t="s">
        <v>35</v>
      </c>
      <c r="C32" s="21">
        <v>197751</v>
      </c>
      <c r="D32" s="21">
        <v>365379</v>
      </c>
      <c r="E32" s="50">
        <v>84.76720724547538</v>
      </c>
    </row>
    <row r="33" spans="2:5" ht="12">
      <c r="B33" s="18" t="s">
        <v>36</v>
      </c>
      <c r="C33" s="22">
        <v>477684</v>
      </c>
      <c r="D33" s="22">
        <v>606669</v>
      </c>
      <c r="E33" s="81">
        <v>27.002160424046025</v>
      </c>
    </row>
    <row r="34" spans="2:14" ht="12">
      <c r="B34" s="27" t="s">
        <v>37</v>
      </c>
      <c r="C34" s="19" t="s">
        <v>17</v>
      </c>
      <c r="D34" s="19" t="s">
        <v>17</v>
      </c>
      <c r="E34" s="47" t="s">
        <v>17</v>
      </c>
      <c r="G34" s="14"/>
      <c r="H34" s="14"/>
      <c r="I34" s="14"/>
      <c r="J34" s="14"/>
      <c r="K34" s="14"/>
      <c r="L34" s="14"/>
      <c r="M34" s="14"/>
      <c r="N34" s="14"/>
    </row>
    <row r="35" spans="2:14" ht="12">
      <c r="B35" s="4" t="s">
        <v>38</v>
      </c>
      <c r="C35" s="83">
        <v>55260</v>
      </c>
      <c r="D35" s="83">
        <v>44932</v>
      </c>
      <c r="E35" s="84">
        <v>-18.68982989504162</v>
      </c>
      <c r="G35" s="14"/>
      <c r="H35" s="14"/>
      <c r="I35" s="14"/>
      <c r="J35" s="14"/>
      <c r="K35" s="14"/>
      <c r="L35" s="14"/>
      <c r="M35" s="14"/>
      <c r="N35" s="14"/>
    </row>
    <row r="36" spans="2:14" ht="12">
      <c r="B36" s="17" t="s">
        <v>39</v>
      </c>
      <c r="C36" s="21">
        <v>121213</v>
      </c>
      <c r="D36" s="21">
        <v>180381</v>
      </c>
      <c r="E36" s="78">
        <v>48.813246103965746</v>
      </c>
      <c r="G36" s="14"/>
      <c r="H36" s="4"/>
      <c r="I36" s="45"/>
      <c r="J36" s="45"/>
      <c r="K36" s="46"/>
      <c r="L36" s="14"/>
      <c r="M36" s="14"/>
      <c r="N36" s="14"/>
    </row>
    <row r="37" spans="2:14" ht="12">
      <c r="B37" s="76" t="s">
        <v>116</v>
      </c>
      <c r="C37" s="109" t="s">
        <v>17</v>
      </c>
      <c r="D37" s="108">
        <v>4404</v>
      </c>
      <c r="E37" s="77" t="s">
        <v>17</v>
      </c>
      <c r="G37" s="14"/>
      <c r="H37" s="4"/>
      <c r="I37" s="45"/>
      <c r="J37" s="45"/>
      <c r="K37" s="46"/>
      <c r="L37" s="14"/>
      <c r="M37" s="14"/>
      <c r="N37" s="14"/>
    </row>
    <row r="38" spans="2:14" ht="12">
      <c r="B38" s="17" t="s">
        <v>84</v>
      </c>
      <c r="C38" s="114" t="s">
        <v>17</v>
      </c>
      <c r="D38" s="115">
        <v>7794</v>
      </c>
      <c r="E38" s="78" t="s">
        <v>17</v>
      </c>
      <c r="G38" s="14"/>
      <c r="H38" s="4"/>
      <c r="I38" s="45"/>
      <c r="J38" s="45"/>
      <c r="K38" s="46"/>
      <c r="L38" s="14"/>
      <c r="M38" s="14"/>
      <c r="N38" s="14"/>
    </row>
    <row r="39" spans="2:14" ht="12">
      <c r="B39" s="17" t="s">
        <v>115</v>
      </c>
      <c r="C39" s="114" t="s">
        <v>17</v>
      </c>
      <c r="D39" s="115">
        <v>1097</v>
      </c>
      <c r="E39" s="78" t="s">
        <v>17</v>
      </c>
      <c r="G39" s="14"/>
      <c r="H39" s="4"/>
      <c r="I39" s="45"/>
      <c r="J39" s="45"/>
      <c r="K39" s="46"/>
      <c r="L39" s="14"/>
      <c r="M39" s="14"/>
      <c r="N39" s="14"/>
    </row>
    <row r="40" spans="1:14" ht="12">
      <c r="A40" s="14"/>
      <c r="B40" s="17" t="s">
        <v>40</v>
      </c>
      <c r="C40" s="114" t="s">
        <v>17</v>
      </c>
      <c r="D40" s="115" t="s">
        <v>17</v>
      </c>
      <c r="E40" s="78" t="s">
        <v>17</v>
      </c>
      <c r="G40" s="14"/>
      <c r="H40" s="14"/>
      <c r="I40" s="4"/>
      <c r="J40" s="45"/>
      <c r="K40" s="45"/>
      <c r="L40" s="46"/>
      <c r="M40" s="14"/>
      <c r="N40" s="14"/>
    </row>
    <row r="41" spans="2:14" ht="12">
      <c r="B41" s="18" t="s">
        <v>41</v>
      </c>
      <c r="C41" s="86" t="s">
        <v>17</v>
      </c>
      <c r="D41" s="85">
        <v>351919</v>
      </c>
      <c r="E41" s="51" t="s">
        <v>17</v>
      </c>
      <c r="G41" s="14"/>
      <c r="H41" s="14"/>
      <c r="I41" s="14"/>
      <c r="J41" s="14"/>
      <c r="K41" s="14"/>
      <c r="L41" s="14"/>
      <c r="M41" s="14"/>
      <c r="N41" s="14"/>
    </row>
    <row r="42" spans="2:5" ht="14.4" customHeight="1">
      <c r="B42" s="55" t="s">
        <v>110</v>
      </c>
      <c r="C42" s="55"/>
      <c r="D42" s="56"/>
      <c r="E42" s="57"/>
    </row>
    <row r="43" spans="2:5" ht="14.7" customHeight="1">
      <c r="B43" s="55" t="s">
        <v>112</v>
      </c>
      <c r="C43" s="55"/>
      <c r="D43" s="56"/>
      <c r="E43" s="57"/>
    </row>
    <row r="44" spans="2:5" ht="14.7" customHeight="1">
      <c r="B44" s="55" t="s">
        <v>133</v>
      </c>
      <c r="C44" s="55"/>
      <c r="D44" s="56"/>
      <c r="E44" s="57"/>
    </row>
    <row r="45" spans="2:5" ht="14.4" customHeight="1">
      <c r="B45" s="58" t="s">
        <v>66</v>
      </c>
      <c r="C45" s="55"/>
      <c r="D45" s="57"/>
      <c r="E45" s="57"/>
    </row>
    <row r="46" ht="15">
      <c r="C46" s="5"/>
    </row>
    <row r="48" ht="15">
      <c r="A48" s="1" t="s">
        <v>65</v>
      </c>
    </row>
    <row r="49" s="13" customFormat="1" ht="15">
      <c r="A49" s="122" t="s">
        <v>117</v>
      </c>
    </row>
    <row r="51" spans="1:9" ht="15">
      <c r="A51" s="44" t="s">
        <v>68</v>
      </c>
      <c r="I51" s="2"/>
    </row>
    <row r="53" spans="1:9" s="13" customFormat="1" ht="15">
      <c r="A53" s="44" t="s">
        <v>0</v>
      </c>
      <c r="B53" s="124" t="s">
        <v>118</v>
      </c>
      <c r="I53" s="2"/>
    </row>
    <row r="54" spans="1:9" s="13" customFormat="1" ht="15">
      <c r="A54" s="44" t="s">
        <v>1</v>
      </c>
      <c r="B54" s="121">
        <v>45079.56180555555</v>
      </c>
      <c r="I54" s="2"/>
    </row>
    <row r="55" spans="1:9" ht="15">
      <c r="A55" s="44" t="s">
        <v>2</v>
      </c>
      <c r="B55" s="44" t="s">
        <v>3</v>
      </c>
      <c r="I55" s="2"/>
    </row>
    <row r="56" spans="8:9" ht="15">
      <c r="H56" s="29"/>
      <c r="I56" s="29"/>
    </row>
    <row r="57" spans="1:9" ht="15">
      <c r="A57" s="44" t="s">
        <v>4</v>
      </c>
      <c r="B57" s="44" t="s">
        <v>5</v>
      </c>
      <c r="H57" s="29"/>
      <c r="I57" s="29"/>
    </row>
    <row r="58" spans="1:9" ht="15">
      <c r="A58" s="44" t="s">
        <v>6</v>
      </c>
      <c r="B58" s="44" t="s">
        <v>7</v>
      </c>
      <c r="H58" s="29"/>
      <c r="I58" s="29"/>
    </row>
    <row r="59" spans="1:9" ht="15">
      <c r="A59" s="44" t="s">
        <v>8</v>
      </c>
      <c r="B59" s="44" t="s">
        <v>9</v>
      </c>
      <c r="H59" s="29"/>
      <c r="I59" s="29"/>
    </row>
    <row r="61" spans="1:4" ht="15">
      <c r="A61" s="59" t="s">
        <v>53</v>
      </c>
      <c r="B61" s="61" t="s">
        <v>69</v>
      </c>
      <c r="C61" s="61">
        <v>2021</v>
      </c>
      <c r="D61" s="61" t="s">
        <v>126</v>
      </c>
    </row>
    <row r="62" spans="1:5" s="13" customFormat="1" ht="15">
      <c r="A62" s="59" t="s">
        <v>87</v>
      </c>
      <c r="B62" s="42">
        <v>9457886</v>
      </c>
      <c r="C62" s="111">
        <v>15921242</v>
      </c>
      <c r="D62" s="63">
        <f>IF(OR(B62=":",C62=":"),":",100*((C62-B62)/B62))</f>
        <v>68.33827347887255</v>
      </c>
      <c r="E62" s="148">
        <f>+C62-B62</f>
        <v>6463356</v>
      </c>
    </row>
    <row r="63" spans="1:4" ht="15">
      <c r="A63" s="59" t="s">
        <v>10</v>
      </c>
      <c r="B63" s="42">
        <v>59718</v>
      </c>
      <c r="C63" s="42">
        <v>102413</v>
      </c>
      <c r="D63" s="63">
        <f aca="true" t="shared" si="0" ref="D63:D97">IF(OR(B63=":",C63=":"),":",100*((C63-B63)/B63))</f>
        <v>71.49435681034194</v>
      </c>
    </row>
    <row r="64" spans="1:4" ht="15">
      <c r="A64" s="59" t="s">
        <v>11</v>
      </c>
      <c r="B64" s="42">
        <v>39138</v>
      </c>
      <c r="C64" s="42">
        <v>86310</v>
      </c>
      <c r="D64" s="63">
        <f t="shared" si="0"/>
        <v>120.5273647094895</v>
      </c>
    </row>
    <row r="65" spans="1:4" ht="15">
      <c r="A65" s="59" t="s">
        <v>83</v>
      </c>
      <c r="B65" s="42">
        <v>468670</v>
      </c>
      <c r="C65" s="42">
        <v>548792</v>
      </c>
      <c r="D65" s="63">
        <f>IF(OR(B65=":",C65=":"),":",100*((C65-B65)/B65))</f>
        <v>17.09561098427465</v>
      </c>
    </row>
    <row r="66" spans="1:4" ht="15">
      <c r="A66" s="59" t="s">
        <v>13</v>
      </c>
      <c r="B66" s="42">
        <v>194706</v>
      </c>
      <c r="C66" s="42">
        <v>303093</v>
      </c>
      <c r="D66" s="63">
        <f t="shared" si="0"/>
        <v>55.667005639271515</v>
      </c>
    </row>
    <row r="67" spans="1:4" ht="15">
      <c r="A67" s="95" t="s">
        <v>47</v>
      </c>
      <c r="B67" s="42">
        <v>959832</v>
      </c>
      <c r="C67" s="42">
        <v>1601316</v>
      </c>
      <c r="D67" s="63">
        <f t="shared" si="0"/>
        <v>66.83294576550897</v>
      </c>
    </row>
    <row r="68" spans="1:4" ht="15">
      <c r="A68" s="59" t="s">
        <v>15</v>
      </c>
      <c r="B68" s="42">
        <v>142065</v>
      </c>
      <c r="C68" s="42">
        <v>226605</v>
      </c>
      <c r="D68" s="63">
        <f t="shared" si="0"/>
        <v>59.50797170309365</v>
      </c>
    </row>
    <row r="69" spans="1:4" ht="15">
      <c r="A69" s="59" t="s">
        <v>16</v>
      </c>
      <c r="B69" s="42">
        <v>52793</v>
      </c>
      <c r="C69" s="42">
        <v>86868</v>
      </c>
      <c r="D69" s="63">
        <f t="shared" si="0"/>
        <v>64.5445418900233</v>
      </c>
    </row>
    <row r="70" spans="1:4" ht="15">
      <c r="A70" s="59" t="s">
        <v>18</v>
      </c>
      <c r="B70" s="42">
        <v>462618</v>
      </c>
      <c r="C70" s="112">
        <v>534629</v>
      </c>
      <c r="D70" s="63">
        <f t="shared" si="0"/>
        <v>15.565974518933547</v>
      </c>
    </row>
    <row r="71" spans="1:4" ht="15">
      <c r="A71" s="59" t="s">
        <v>19</v>
      </c>
      <c r="B71" s="42">
        <v>1756548</v>
      </c>
      <c r="C71" s="42">
        <v>2635442</v>
      </c>
      <c r="D71" s="63">
        <f t="shared" si="0"/>
        <v>50.035296502002794</v>
      </c>
    </row>
    <row r="72" spans="1:4" ht="15">
      <c r="A72" s="59" t="s">
        <v>20</v>
      </c>
      <c r="B72" s="42">
        <v>1030881</v>
      </c>
      <c r="C72" s="42">
        <v>2775671</v>
      </c>
      <c r="D72" s="63">
        <f t="shared" si="0"/>
        <v>169.25231913285822</v>
      </c>
    </row>
    <row r="73" spans="1:4" ht="15">
      <c r="A73" s="59" t="s">
        <v>21</v>
      </c>
      <c r="B73" s="42">
        <v>31904</v>
      </c>
      <c r="C73" s="42">
        <v>121924</v>
      </c>
      <c r="D73" s="63">
        <f t="shared" si="0"/>
        <v>282.1589769307924</v>
      </c>
    </row>
    <row r="74" spans="1:4" ht="15">
      <c r="A74" s="59" t="s">
        <v>22</v>
      </c>
      <c r="B74" s="42">
        <v>1167362</v>
      </c>
      <c r="C74" s="42">
        <v>2186159</v>
      </c>
      <c r="D74" s="63">
        <f t="shared" si="0"/>
        <v>87.27344217132304</v>
      </c>
    </row>
    <row r="75" spans="1:4" ht="15">
      <c r="A75" s="59" t="s">
        <v>23</v>
      </c>
      <c r="B75" s="42">
        <v>3923</v>
      </c>
      <c r="C75" s="42">
        <v>7738</v>
      </c>
      <c r="D75" s="63">
        <f t="shared" si="0"/>
        <v>97.24700484323222</v>
      </c>
    </row>
    <row r="76" spans="1:4" ht="15">
      <c r="A76" s="59" t="s">
        <v>24</v>
      </c>
      <c r="B76" s="42">
        <v>195658</v>
      </c>
      <c r="C76" s="42">
        <v>302177</v>
      </c>
      <c r="D76" s="63">
        <f t="shared" si="0"/>
        <v>54.44142329983952</v>
      </c>
    </row>
    <row r="77" spans="1:4" ht="15">
      <c r="A77" s="59" t="s">
        <v>25</v>
      </c>
      <c r="B77" s="42">
        <v>156539</v>
      </c>
      <c r="C77" s="42">
        <v>261782</v>
      </c>
      <c r="D77" s="63">
        <f t="shared" si="0"/>
        <v>67.23116922939332</v>
      </c>
    </row>
    <row r="78" spans="1:4" ht="15">
      <c r="A78" s="59" t="s">
        <v>26</v>
      </c>
      <c r="B78" s="42">
        <v>4130</v>
      </c>
      <c r="C78" s="42">
        <v>6893</v>
      </c>
      <c r="D78" s="63">
        <f t="shared" si="0"/>
        <v>66.90072639225181</v>
      </c>
    </row>
    <row r="79" spans="1:4" ht="15">
      <c r="A79" s="59" t="s">
        <v>27</v>
      </c>
      <c r="B79" s="42">
        <v>130607</v>
      </c>
      <c r="C79" s="42">
        <v>293597</v>
      </c>
      <c r="D79" s="63">
        <f t="shared" si="0"/>
        <v>124.79423001829917</v>
      </c>
    </row>
    <row r="80" spans="1:4" ht="15">
      <c r="A80" s="59" t="s">
        <v>28</v>
      </c>
      <c r="B80" s="42">
        <v>37</v>
      </c>
      <c r="C80" s="42">
        <v>66</v>
      </c>
      <c r="D80" s="63">
        <f t="shared" si="0"/>
        <v>78.37837837837837</v>
      </c>
    </row>
    <row r="81" spans="1:4" ht="15">
      <c r="A81" s="59" t="s">
        <v>29</v>
      </c>
      <c r="B81" s="42">
        <v>48038</v>
      </c>
      <c r="C81" s="42">
        <v>76375</v>
      </c>
      <c r="D81" s="63">
        <f t="shared" si="0"/>
        <v>58.988717265498146</v>
      </c>
    </row>
    <row r="82" spans="1:4" ht="15">
      <c r="A82" s="59" t="s">
        <v>30</v>
      </c>
      <c r="B82" s="42">
        <v>533230</v>
      </c>
      <c r="C82" s="112">
        <v>679992</v>
      </c>
      <c r="D82" s="63">
        <f t="shared" si="0"/>
        <v>27.523207621476658</v>
      </c>
    </row>
    <row r="83" spans="1:4" ht="15">
      <c r="A83" s="59" t="s">
        <v>31</v>
      </c>
      <c r="B83" s="42">
        <v>655499</v>
      </c>
      <c r="C83" s="42">
        <v>549443</v>
      </c>
      <c r="D83" s="63">
        <f t="shared" si="0"/>
        <v>-16.179429716902696</v>
      </c>
    </row>
    <row r="84" spans="1:4" ht="15">
      <c r="A84" s="59" t="s">
        <v>44</v>
      </c>
      <c r="B84" s="42">
        <v>200833</v>
      </c>
      <c r="C84" s="42">
        <v>768800</v>
      </c>
      <c r="D84" s="63">
        <f t="shared" si="0"/>
        <v>282.80561461512804</v>
      </c>
    </row>
    <row r="85" spans="1:4" ht="15">
      <c r="A85" s="59" t="s">
        <v>32</v>
      </c>
      <c r="B85" s="42">
        <v>288261</v>
      </c>
      <c r="C85" s="42">
        <v>578718</v>
      </c>
      <c r="D85" s="63">
        <f t="shared" si="0"/>
        <v>100.76180961004091</v>
      </c>
    </row>
    <row r="86" spans="1:4" ht="15">
      <c r="A86" s="59" t="s">
        <v>33</v>
      </c>
      <c r="B86" s="42">
        <v>35101</v>
      </c>
      <c r="C86" s="42">
        <v>51826</v>
      </c>
      <c r="D86" s="63">
        <f t="shared" si="0"/>
        <v>47.64821515056551</v>
      </c>
    </row>
    <row r="87" spans="1:4" ht="15">
      <c r="A87" s="59" t="s">
        <v>34</v>
      </c>
      <c r="B87" s="42">
        <v>164360</v>
      </c>
      <c r="C87" s="42">
        <v>162565</v>
      </c>
      <c r="D87" s="63">
        <f t="shared" si="0"/>
        <v>-1.0921148697980043</v>
      </c>
    </row>
    <row r="88" spans="1:4" ht="15">
      <c r="A88" s="59" t="s">
        <v>35</v>
      </c>
      <c r="B88" s="42">
        <v>197751</v>
      </c>
      <c r="C88" s="42">
        <v>365379</v>
      </c>
      <c r="D88" s="63">
        <f t="shared" si="0"/>
        <v>84.76720724547538</v>
      </c>
    </row>
    <row r="89" spans="1:4" ht="15">
      <c r="A89" s="59" t="s">
        <v>36</v>
      </c>
      <c r="B89" s="42">
        <v>477684</v>
      </c>
      <c r="C89" s="42">
        <v>606669</v>
      </c>
      <c r="D89" s="63">
        <f t="shared" si="0"/>
        <v>27.002160424046025</v>
      </c>
    </row>
    <row r="90" spans="1:4" ht="15">
      <c r="A90" s="59" t="s">
        <v>37</v>
      </c>
      <c r="B90" s="62" t="s">
        <v>17</v>
      </c>
      <c r="C90" s="42" t="s">
        <v>17</v>
      </c>
      <c r="D90" s="63" t="str">
        <f t="shared" si="0"/>
        <v>:</v>
      </c>
    </row>
    <row r="91" spans="1:4" ht="15">
      <c r="A91" s="59" t="s">
        <v>38</v>
      </c>
      <c r="B91" s="42">
        <v>55260</v>
      </c>
      <c r="C91" s="42">
        <v>44932</v>
      </c>
      <c r="D91" s="63">
        <f t="shared" si="0"/>
        <v>-18.68982989504162</v>
      </c>
    </row>
    <row r="92" spans="1:4" ht="15">
      <c r="A92" s="59" t="s">
        <v>39</v>
      </c>
      <c r="B92" s="42">
        <v>121213</v>
      </c>
      <c r="C92" s="42">
        <v>180381</v>
      </c>
      <c r="D92" s="63">
        <f t="shared" si="0"/>
        <v>48.813246103965746</v>
      </c>
    </row>
    <row r="93" spans="1:4" ht="15">
      <c r="A93" s="59" t="s">
        <v>116</v>
      </c>
      <c r="B93" s="62" t="s">
        <v>17</v>
      </c>
      <c r="C93" s="42">
        <v>4404</v>
      </c>
      <c r="D93" s="63" t="str">
        <f aca="true" t="shared" si="1" ref="D93">IF(OR(B93=":",C93=":"),":",100*((C93-B93)/B93))</f>
        <v>:</v>
      </c>
    </row>
    <row r="94" spans="1:4" ht="15">
      <c r="A94" s="59" t="s">
        <v>84</v>
      </c>
      <c r="B94" s="62" t="s">
        <v>17</v>
      </c>
      <c r="C94" s="42">
        <v>7794</v>
      </c>
      <c r="D94" s="63" t="str">
        <f t="shared" si="0"/>
        <v>:</v>
      </c>
    </row>
    <row r="95" spans="1:4" ht="15">
      <c r="A95" s="59" t="s">
        <v>115</v>
      </c>
      <c r="B95" s="62" t="s">
        <v>17</v>
      </c>
      <c r="C95" s="42">
        <v>1097</v>
      </c>
      <c r="D95" s="63" t="str">
        <f aca="true" t="shared" si="2" ref="D95">IF(OR(B95=":",C95=":"),":",100*((C95-B95)/B95))</f>
        <v>:</v>
      </c>
    </row>
    <row r="96" spans="1:4" ht="15">
      <c r="A96" s="59" t="s">
        <v>40</v>
      </c>
      <c r="B96" s="62" t="s">
        <v>17</v>
      </c>
      <c r="C96" s="42" t="s">
        <v>17</v>
      </c>
      <c r="D96" s="63" t="str">
        <f t="shared" si="0"/>
        <v>:</v>
      </c>
    </row>
    <row r="97" spans="1:4" ht="15">
      <c r="A97" s="59" t="s">
        <v>41</v>
      </c>
      <c r="B97" s="62" t="s">
        <v>17</v>
      </c>
      <c r="C97" s="42">
        <v>351919</v>
      </c>
      <c r="D97" s="63" t="str">
        <f t="shared" si="0"/>
        <v>:</v>
      </c>
    </row>
    <row r="99" ht="15">
      <c r="A99" s="44" t="s">
        <v>42</v>
      </c>
    </row>
    <row r="100" spans="1:2" ht="15">
      <c r="A100" s="44" t="s">
        <v>17</v>
      </c>
      <c r="B100" s="44" t="s">
        <v>43</v>
      </c>
    </row>
  </sheetData>
  <mergeCells count="3">
    <mergeCell ref="E4:E5"/>
    <mergeCell ref="B4:B5"/>
    <mergeCell ref="C4:D4"/>
  </mergeCells>
  <hyperlinks>
    <hyperlink ref="A49" r:id="rId1" display="https://ec.europa.eu/eurostat/databrowser/bookmark/c450c6e8-946d-40b0-aa5a-d2d530574ae5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2:R82"/>
  <sheetViews>
    <sheetView showGridLines="0" workbookViewId="0" topLeftCell="A1">
      <selection activeCell="C38" sqref="C38"/>
    </sheetView>
  </sheetViews>
  <sheetFormatPr defaultColWidth="11.7109375" defaultRowHeight="15"/>
  <cols>
    <col min="1" max="1" width="11.7109375" style="1" customWidth="1"/>
    <col min="2" max="2" width="13.57421875" style="1" bestFit="1" customWidth="1"/>
    <col min="3" max="16384" width="11.7109375" style="1" customWidth="1"/>
  </cols>
  <sheetData>
    <row r="1" ht="12"/>
    <row r="2" spans="3:8" ht="12">
      <c r="C2" s="9"/>
      <c r="D2" s="9"/>
      <c r="E2" s="9"/>
      <c r="F2" s="9"/>
      <c r="G2" s="9"/>
      <c r="H2" s="9"/>
    </row>
    <row r="3" ht="12">
      <c r="C3" s="6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spans="10:11" ht="12">
      <c r="J18" s="23"/>
      <c r="K18" s="23"/>
    </row>
    <row r="19" spans="10:11" ht="12">
      <c r="J19" s="23"/>
      <c r="K19" s="23"/>
    </row>
    <row r="20" spans="10:11" ht="12">
      <c r="J20" s="23"/>
      <c r="K20" s="23"/>
    </row>
    <row r="21" spans="10:11" ht="12">
      <c r="J21" s="23">
        <v>17</v>
      </c>
      <c r="K21" s="23"/>
    </row>
    <row r="22" spans="10:14" ht="12">
      <c r="J22" s="23">
        <v>14</v>
      </c>
      <c r="K22" s="23"/>
      <c r="N22" s="123"/>
    </row>
    <row r="23" spans="10:11" ht="12">
      <c r="J23" s="23">
        <v>11</v>
      </c>
      <c r="K23" s="23"/>
    </row>
    <row r="24" spans="10:11" ht="12">
      <c r="J24" s="23">
        <v>10</v>
      </c>
      <c r="K24" s="23"/>
    </row>
    <row r="25" spans="2:11" ht="12">
      <c r="B25" s="6"/>
      <c r="J25" s="23"/>
      <c r="K25" s="23"/>
    </row>
    <row r="26" spans="2:11" ht="12">
      <c r="B26" s="7"/>
      <c r="J26" s="23"/>
      <c r="K26" s="23"/>
    </row>
    <row r="27" spans="2:11" ht="12">
      <c r="B27" s="7"/>
      <c r="J27" s="23"/>
      <c r="K27" s="23"/>
    </row>
    <row r="28" spans="10:11" ht="12">
      <c r="J28" s="23"/>
      <c r="K28" s="23"/>
    </row>
    <row r="29" spans="10:11" ht="12">
      <c r="J29" s="23"/>
      <c r="K29" s="23"/>
    </row>
    <row r="30" ht="12"/>
    <row r="31" ht="12"/>
    <row r="32" ht="12">
      <c r="B32" s="7"/>
    </row>
    <row r="33" ht="12"/>
    <row r="34" ht="12"/>
    <row r="35" ht="15" customHeight="1"/>
    <row r="36" spans="2:4" ht="12">
      <c r="B36" s="70"/>
      <c r="C36" s="71"/>
      <c r="D36" s="13"/>
    </row>
    <row r="37" spans="2:3" ht="12">
      <c r="B37" s="4"/>
      <c r="C37" s="7"/>
    </row>
    <row r="38" ht="15">
      <c r="A38" s="1" t="s">
        <v>65</v>
      </c>
    </row>
    <row r="39" s="13" customFormat="1" ht="14.4">
      <c r="A39" s="120" t="s">
        <v>122</v>
      </c>
    </row>
    <row r="41" ht="15">
      <c r="A41" s="44" t="s">
        <v>68</v>
      </c>
    </row>
    <row r="43" spans="1:2" s="13" customFormat="1" ht="15">
      <c r="A43" s="44" t="s">
        <v>89</v>
      </c>
      <c r="B43" s="124" t="s">
        <v>118</v>
      </c>
    </row>
    <row r="44" spans="1:2" s="13" customFormat="1" ht="15">
      <c r="A44" s="44" t="s">
        <v>1</v>
      </c>
      <c r="B44" s="121">
        <v>45079.611805555556</v>
      </c>
    </row>
    <row r="45" spans="1:2" ht="15">
      <c r="A45" s="44" t="s">
        <v>2</v>
      </c>
      <c r="B45" s="44" t="s">
        <v>3</v>
      </c>
    </row>
    <row r="47" spans="1:2" ht="15">
      <c r="A47" s="44" t="s">
        <v>4</v>
      </c>
      <c r="B47" s="44" t="s">
        <v>5</v>
      </c>
    </row>
    <row r="48" spans="1:2" ht="15">
      <c r="A48" s="44" t="s">
        <v>6</v>
      </c>
      <c r="B48" s="44" t="s">
        <v>7</v>
      </c>
    </row>
    <row r="49" spans="1:17" ht="12">
      <c r="A49" s="44" t="s">
        <v>8</v>
      </c>
      <c r="B49" s="44" t="s">
        <v>9</v>
      </c>
      <c r="Q49" s="9" t="s">
        <v>121</v>
      </c>
    </row>
    <row r="50" spans="5:17" ht="15">
      <c r="E50" s="14"/>
      <c r="Q50" s="75" t="s">
        <v>52</v>
      </c>
    </row>
    <row r="51" spans="1:18" ht="12">
      <c r="A51" s="59" t="s">
        <v>53</v>
      </c>
      <c r="B51" s="61">
        <v>2021</v>
      </c>
      <c r="E51" s="41"/>
      <c r="F51" s="67" t="s">
        <v>123</v>
      </c>
      <c r="G51" s="67" t="s">
        <v>111</v>
      </c>
      <c r="I51" s="41"/>
      <c r="J51" s="67" t="s">
        <v>123</v>
      </c>
      <c r="K51" s="67" t="s">
        <v>111</v>
      </c>
      <c r="L51" s="31"/>
      <c r="M51" s="41"/>
      <c r="N51" s="67" t="s">
        <v>123</v>
      </c>
      <c r="O51" s="67" t="s">
        <v>111</v>
      </c>
      <c r="Q51" s="41"/>
      <c r="R51" s="67" t="s">
        <v>111</v>
      </c>
    </row>
    <row r="52" spans="1:18" ht="15">
      <c r="A52" s="59" t="s">
        <v>87</v>
      </c>
      <c r="B52" s="111">
        <v>15921242</v>
      </c>
      <c r="E52" s="41" t="s">
        <v>87</v>
      </c>
      <c r="F52" s="111">
        <f>B52</f>
        <v>15921242</v>
      </c>
      <c r="G52" s="34">
        <f>IF(OR(F52=":",$F$52=":"),":",100*(F52/$F$52))</f>
        <v>100</v>
      </c>
      <c r="I52" s="41" t="s">
        <v>20</v>
      </c>
      <c r="J52" s="42">
        <v>2775671</v>
      </c>
      <c r="K52" s="34">
        <v>17.433759250691626</v>
      </c>
      <c r="L52" s="15"/>
      <c r="M52" s="41" t="s">
        <v>20</v>
      </c>
      <c r="N52" s="42">
        <v>2775671</v>
      </c>
      <c r="O52" s="34">
        <v>17.433759250691626</v>
      </c>
      <c r="Q52" s="41" t="s">
        <v>20</v>
      </c>
      <c r="R52" s="34">
        <v>17.433759250691626</v>
      </c>
    </row>
    <row r="53" spans="1:18" ht="15">
      <c r="A53" s="59" t="s">
        <v>10</v>
      </c>
      <c r="B53" s="42">
        <v>102413</v>
      </c>
      <c r="E53" s="41" t="s">
        <v>10</v>
      </c>
      <c r="F53" s="42">
        <f aca="true" t="shared" si="0" ref="F53:F78">B53</f>
        <v>102413</v>
      </c>
      <c r="G53" s="34">
        <f aca="true" t="shared" si="1" ref="G53:G79">IF(OR(F53=":",$F$52=":"),":",100*(F53/$F$52))</f>
        <v>0.6432475556869244</v>
      </c>
      <c r="I53" s="41" t="s">
        <v>19</v>
      </c>
      <c r="J53" s="42">
        <v>2635442</v>
      </c>
      <c r="K53" s="34">
        <v>16.552992536637532</v>
      </c>
      <c r="L53" s="30"/>
      <c r="M53" s="41" t="s">
        <v>19</v>
      </c>
      <c r="N53" s="42">
        <v>2635442</v>
      </c>
      <c r="O53" s="34">
        <v>16.552992536637532</v>
      </c>
      <c r="Q53" s="41" t="s">
        <v>19</v>
      </c>
      <c r="R53" s="34">
        <v>16.552992536637532</v>
      </c>
    </row>
    <row r="54" spans="1:18" ht="15">
      <c r="A54" s="59" t="s">
        <v>11</v>
      </c>
      <c r="B54" s="42">
        <v>86310</v>
      </c>
      <c r="E54" s="41" t="s">
        <v>11</v>
      </c>
      <c r="F54" s="42">
        <f t="shared" si="0"/>
        <v>86310</v>
      </c>
      <c r="G54" s="34">
        <f>IF(OR(F54=":",$F$52=":"),":",100*(F54/$F$52))</f>
        <v>0.5421059487695746</v>
      </c>
      <c r="I54" s="41" t="s">
        <v>22</v>
      </c>
      <c r="J54" s="42">
        <v>2186159</v>
      </c>
      <c r="K54" s="34">
        <v>13.731083291115104</v>
      </c>
      <c r="L54" s="30"/>
      <c r="M54" s="41" t="s">
        <v>22</v>
      </c>
      <c r="N54" s="42">
        <v>2186159</v>
      </c>
      <c r="O54" s="34">
        <v>13.731083291115104</v>
      </c>
      <c r="Q54" s="41" t="s">
        <v>22</v>
      </c>
      <c r="R54" s="34">
        <v>13.731083291115104</v>
      </c>
    </row>
    <row r="55" spans="1:18" ht="15">
      <c r="A55" s="59" t="s">
        <v>83</v>
      </c>
      <c r="B55" s="42">
        <v>548792</v>
      </c>
      <c r="E55" s="41" t="s">
        <v>83</v>
      </c>
      <c r="F55" s="42">
        <f t="shared" si="0"/>
        <v>548792</v>
      </c>
      <c r="G55" s="34">
        <f>IF(OR(F55=":",$F$52=":"),":",100*(F55/$F$52))</f>
        <v>3.446917018157252</v>
      </c>
      <c r="I55" s="41" t="s">
        <v>47</v>
      </c>
      <c r="J55" s="42">
        <v>1601316</v>
      </c>
      <c r="K55" s="34">
        <v>10.057732933146799</v>
      </c>
      <c r="L55" s="30"/>
      <c r="M55" s="41" t="s">
        <v>47</v>
      </c>
      <c r="N55" s="42">
        <v>1601316</v>
      </c>
      <c r="O55" s="34">
        <v>10.057732933146799</v>
      </c>
      <c r="Q55" s="41" t="s">
        <v>47</v>
      </c>
      <c r="R55" s="34">
        <v>10.057732933146799</v>
      </c>
    </row>
    <row r="56" spans="1:18" ht="15">
      <c r="A56" s="59" t="s">
        <v>13</v>
      </c>
      <c r="B56" s="42">
        <v>303093</v>
      </c>
      <c r="E56" s="41" t="s">
        <v>13</v>
      </c>
      <c r="F56" s="42">
        <f t="shared" si="0"/>
        <v>303093</v>
      </c>
      <c r="G56" s="34">
        <f t="shared" si="1"/>
        <v>1.9037019850587034</v>
      </c>
      <c r="I56" s="41" t="s">
        <v>44</v>
      </c>
      <c r="J56" s="42">
        <v>768800</v>
      </c>
      <c r="K56" s="34">
        <v>4.828769011864778</v>
      </c>
      <c r="L56" s="30"/>
      <c r="M56" s="41" t="s">
        <v>44</v>
      </c>
      <c r="N56" s="42">
        <v>768800</v>
      </c>
      <c r="O56" s="34">
        <v>4.828769011864778</v>
      </c>
      <c r="Q56" s="41" t="s">
        <v>44</v>
      </c>
      <c r="R56" s="34">
        <v>4.828769011864778</v>
      </c>
    </row>
    <row r="57" spans="1:18" ht="15">
      <c r="A57" s="95" t="s">
        <v>47</v>
      </c>
      <c r="B57" s="42">
        <v>1601316</v>
      </c>
      <c r="E57" s="41" t="s">
        <v>47</v>
      </c>
      <c r="F57" s="42">
        <f t="shared" si="0"/>
        <v>1601316</v>
      </c>
      <c r="G57" s="34">
        <f t="shared" si="1"/>
        <v>10.057732933146799</v>
      </c>
      <c r="I57" s="41" t="s">
        <v>30</v>
      </c>
      <c r="J57" s="42">
        <v>679992</v>
      </c>
      <c r="K57" s="34">
        <v>4.27097333235686</v>
      </c>
      <c r="L57" s="30"/>
      <c r="M57" s="41" t="s">
        <v>30</v>
      </c>
      <c r="N57" s="42">
        <v>679992</v>
      </c>
      <c r="O57" s="34">
        <v>4.27097333235686</v>
      </c>
      <c r="Q57" s="41" t="s">
        <v>30</v>
      </c>
      <c r="R57" s="34">
        <v>4.27097333235686</v>
      </c>
    </row>
    <row r="58" spans="1:18" ht="15">
      <c r="A58" s="59" t="s">
        <v>15</v>
      </c>
      <c r="B58" s="42">
        <v>226605</v>
      </c>
      <c r="E58" s="41" t="s">
        <v>15</v>
      </c>
      <c r="F58" s="42">
        <f t="shared" si="0"/>
        <v>226605</v>
      </c>
      <c r="G58" s="34">
        <f t="shared" si="1"/>
        <v>1.423287203347578</v>
      </c>
      <c r="I58" s="41" t="s">
        <v>36</v>
      </c>
      <c r="J58" s="42">
        <v>606669</v>
      </c>
      <c r="K58" s="34">
        <v>3.8104376530423942</v>
      </c>
      <c r="L58" s="30"/>
      <c r="M58" s="41" t="s">
        <v>45</v>
      </c>
      <c r="N58" s="52">
        <f>SUM(J58:J78)</f>
        <v>5273862</v>
      </c>
      <c r="O58" s="34">
        <f>IF(OR(F52=":",N58=":"),":",100*(N58/F52))</f>
        <v>33.124689644187306</v>
      </c>
      <c r="Q58" s="41" t="s">
        <v>45</v>
      </c>
      <c r="R58" s="34">
        <v>33.124689644187306</v>
      </c>
    </row>
    <row r="59" spans="1:17" ht="15">
      <c r="A59" s="59" t="s">
        <v>16</v>
      </c>
      <c r="B59" s="42">
        <v>86868</v>
      </c>
      <c r="E59" s="41" t="s">
        <v>16</v>
      </c>
      <c r="F59" s="42">
        <f t="shared" si="0"/>
        <v>86868</v>
      </c>
      <c r="G59" s="34">
        <f t="shared" si="1"/>
        <v>0.5456107004717345</v>
      </c>
      <c r="I59" s="41" t="s">
        <v>32</v>
      </c>
      <c r="J59" s="42">
        <v>578718</v>
      </c>
      <c r="K59" s="34">
        <v>3.6348797411659217</v>
      </c>
      <c r="L59" s="30"/>
      <c r="M59" s="72"/>
      <c r="Q59" s="6" t="s">
        <v>148</v>
      </c>
    </row>
    <row r="60" spans="1:17" ht="15">
      <c r="A60" s="59" t="s">
        <v>18</v>
      </c>
      <c r="B60" s="112">
        <v>534629</v>
      </c>
      <c r="E60" s="41" t="s">
        <v>18</v>
      </c>
      <c r="F60" s="42">
        <f t="shared" si="0"/>
        <v>534629</v>
      </c>
      <c r="G60" s="34">
        <f t="shared" si="1"/>
        <v>3.357960390276085</v>
      </c>
      <c r="I60" s="41" t="s">
        <v>31</v>
      </c>
      <c r="J60" s="42">
        <v>549443</v>
      </c>
      <c r="K60" s="34">
        <v>3.451005895143105</v>
      </c>
      <c r="L60" s="30"/>
      <c r="Q60" s="72" t="s">
        <v>66</v>
      </c>
    </row>
    <row r="61" spans="1:12" ht="15">
      <c r="A61" s="59" t="s">
        <v>19</v>
      </c>
      <c r="B61" s="42">
        <v>2635442</v>
      </c>
      <c r="E61" s="41" t="s">
        <v>19</v>
      </c>
      <c r="F61" s="42">
        <f t="shared" si="0"/>
        <v>2635442</v>
      </c>
      <c r="G61" s="34">
        <f>IF(OR(F61=":",$F$52=":"),":",100*(F61/$F$52))</f>
        <v>16.552992536637532</v>
      </c>
      <c r="I61" s="41" t="s">
        <v>83</v>
      </c>
      <c r="J61" s="42">
        <v>548792</v>
      </c>
      <c r="K61" s="34">
        <v>3.446917018157252</v>
      </c>
      <c r="L61" s="30"/>
    </row>
    <row r="62" spans="1:13" ht="15">
      <c r="A62" s="59" t="s">
        <v>20</v>
      </c>
      <c r="B62" s="42">
        <v>2775671</v>
      </c>
      <c r="E62" s="41" t="s">
        <v>20</v>
      </c>
      <c r="F62" s="42">
        <f t="shared" si="0"/>
        <v>2775671</v>
      </c>
      <c r="G62" s="34">
        <f t="shared" si="1"/>
        <v>17.433759250691626</v>
      </c>
      <c r="I62" s="41" t="s">
        <v>18</v>
      </c>
      <c r="J62" s="42">
        <v>534629</v>
      </c>
      <c r="K62" s="34">
        <v>3.357960390276085</v>
      </c>
      <c r="L62" s="30"/>
      <c r="M62" s="30"/>
    </row>
    <row r="63" spans="1:13" ht="15" customHeight="1">
      <c r="A63" s="59" t="s">
        <v>21</v>
      </c>
      <c r="B63" s="42">
        <v>121924</v>
      </c>
      <c r="E63" s="41" t="s">
        <v>21</v>
      </c>
      <c r="F63" s="42">
        <f t="shared" si="0"/>
        <v>121924</v>
      </c>
      <c r="G63" s="34">
        <f t="shared" si="1"/>
        <v>0.7657945278389713</v>
      </c>
      <c r="I63" s="41" t="s">
        <v>35</v>
      </c>
      <c r="J63" s="42">
        <v>365379</v>
      </c>
      <c r="K63" s="34">
        <v>2.294915183124533</v>
      </c>
      <c r="L63" s="30"/>
      <c r="M63" s="30"/>
    </row>
    <row r="64" spans="1:18" ht="14.7" customHeight="1">
      <c r="A64" s="59" t="s">
        <v>22</v>
      </c>
      <c r="B64" s="42">
        <v>2186159</v>
      </c>
      <c r="E64" s="41" t="s">
        <v>22</v>
      </c>
      <c r="F64" s="42">
        <f t="shared" si="0"/>
        <v>2186159</v>
      </c>
      <c r="G64" s="34">
        <f>IF(OR(F64=":",$F$52=":"),":",100*(F64/$F$52))</f>
        <v>13.731083291115104</v>
      </c>
      <c r="I64" s="41" t="s">
        <v>13</v>
      </c>
      <c r="J64" s="42">
        <v>303093</v>
      </c>
      <c r="K64" s="34">
        <v>1.9037019850587034</v>
      </c>
      <c r="L64" s="30"/>
      <c r="M64" s="30"/>
      <c r="R64" s="9"/>
    </row>
    <row r="65" spans="1:13" ht="15" customHeight="1">
      <c r="A65" s="59" t="s">
        <v>23</v>
      </c>
      <c r="B65" s="42">
        <v>7738</v>
      </c>
      <c r="E65" s="41" t="s">
        <v>23</v>
      </c>
      <c r="F65" s="42">
        <f t="shared" si="0"/>
        <v>7738</v>
      </c>
      <c r="G65" s="34">
        <f t="shared" si="1"/>
        <v>0.0486017359700958</v>
      </c>
      <c r="I65" s="41" t="s">
        <v>24</v>
      </c>
      <c r="J65" s="42">
        <v>302177</v>
      </c>
      <c r="K65" s="34">
        <v>1.8979486650601758</v>
      </c>
      <c r="L65" s="30"/>
      <c r="M65" s="30"/>
    </row>
    <row r="66" spans="1:13" ht="15">
      <c r="A66" s="59" t="s">
        <v>24</v>
      </c>
      <c r="B66" s="42">
        <v>302177</v>
      </c>
      <c r="E66" s="41" t="s">
        <v>24</v>
      </c>
      <c r="F66" s="42">
        <f t="shared" si="0"/>
        <v>302177</v>
      </c>
      <c r="G66" s="34">
        <f t="shared" si="1"/>
        <v>1.8979486650601758</v>
      </c>
      <c r="I66" s="41" t="s">
        <v>27</v>
      </c>
      <c r="J66" s="42">
        <v>293597</v>
      </c>
      <c r="K66" s="34">
        <v>1.844058396951695</v>
      </c>
      <c r="L66" s="30"/>
      <c r="M66" s="30"/>
    </row>
    <row r="67" spans="1:13" ht="15">
      <c r="A67" s="59" t="s">
        <v>25</v>
      </c>
      <c r="B67" s="42">
        <v>261782</v>
      </c>
      <c r="E67" s="41" t="s">
        <v>25</v>
      </c>
      <c r="F67" s="42">
        <f t="shared" si="0"/>
        <v>261782</v>
      </c>
      <c r="G67" s="34">
        <f t="shared" si="1"/>
        <v>1.644231021675319</v>
      </c>
      <c r="I67" s="41" t="s">
        <v>25</v>
      </c>
      <c r="J67" s="42">
        <v>261782</v>
      </c>
      <c r="K67" s="34">
        <v>1.644231021675319</v>
      </c>
      <c r="L67" s="30"/>
      <c r="M67" s="30"/>
    </row>
    <row r="68" spans="1:13" ht="15">
      <c r="A68" s="59" t="s">
        <v>26</v>
      </c>
      <c r="B68" s="42">
        <v>6893</v>
      </c>
      <c r="E68" s="41" t="s">
        <v>26</v>
      </c>
      <c r="F68" s="42">
        <f t="shared" si="0"/>
        <v>6893</v>
      </c>
      <c r="G68" s="34">
        <f t="shared" si="1"/>
        <v>0.04329436108062424</v>
      </c>
      <c r="I68" s="41" t="s">
        <v>15</v>
      </c>
      <c r="J68" s="42">
        <v>226605</v>
      </c>
      <c r="K68" s="34">
        <v>1.423287203347578</v>
      </c>
      <c r="L68" s="30"/>
      <c r="M68" s="30"/>
    </row>
    <row r="69" spans="1:13" ht="15">
      <c r="A69" s="59" t="s">
        <v>27</v>
      </c>
      <c r="B69" s="42">
        <v>293597</v>
      </c>
      <c r="E69" s="41" t="s">
        <v>27</v>
      </c>
      <c r="F69" s="42">
        <f t="shared" si="0"/>
        <v>293597</v>
      </c>
      <c r="G69" s="34">
        <f t="shared" si="1"/>
        <v>1.844058396951695</v>
      </c>
      <c r="I69" s="41" t="s">
        <v>34</v>
      </c>
      <c r="J69" s="42">
        <v>162565</v>
      </c>
      <c r="K69" s="34">
        <v>1.0210572768129522</v>
      </c>
      <c r="L69" s="30"/>
      <c r="M69" s="30"/>
    </row>
    <row r="70" spans="1:13" ht="15">
      <c r="A70" s="59" t="s">
        <v>28</v>
      </c>
      <c r="B70" s="42">
        <v>66</v>
      </c>
      <c r="E70" s="41" t="s">
        <v>28</v>
      </c>
      <c r="F70" s="42">
        <f t="shared" si="0"/>
        <v>66</v>
      </c>
      <c r="G70" s="34">
        <f t="shared" si="1"/>
        <v>0.0004145405239113883</v>
      </c>
      <c r="I70" s="41" t="s">
        <v>21</v>
      </c>
      <c r="J70" s="42">
        <v>121924</v>
      </c>
      <c r="K70" s="34">
        <v>0.7657945278389713</v>
      </c>
      <c r="L70" s="30"/>
      <c r="M70" s="30"/>
    </row>
    <row r="71" spans="1:13" ht="15">
      <c r="A71" s="59" t="s">
        <v>29</v>
      </c>
      <c r="B71" s="42">
        <v>76375</v>
      </c>
      <c r="E71" s="41" t="s">
        <v>29</v>
      </c>
      <c r="F71" s="42">
        <f t="shared" si="0"/>
        <v>76375</v>
      </c>
      <c r="G71" s="34">
        <f t="shared" si="1"/>
        <v>0.4797050380868527</v>
      </c>
      <c r="I71" s="41" t="s">
        <v>10</v>
      </c>
      <c r="J71" s="42">
        <v>102413</v>
      </c>
      <c r="K71" s="34">
        <v>0.6432475556869244</v>
      </c>
      <c r="L71" s="30"/>
      <c r="M71" s="30"/>
    </row>
    <row r="72" spans="1:13" ht="15">
      <c r="A72" s="59" t="s">
        <v>30</v>
      </c>
      <c r="B72" s="112">
        <v>679992</v>
      </c>
      <c r="E72" s="41" t="s">
        <v>30</v>
      </c>
      <c r="F72" s="42">
        <f t="shared" si="0"/>
        <v>679992</v>
      </c>
      <c r="G72" s="34">
        <f t="shared" si="1"/>
        <v>4.27097333235686</v>
      </c>
      <c r="I72" s="41" t="s">
        <v>16</v>
      </c>
      <c r="J72" s="42">
        <v>86868</v>
      </c>
      <c r="K72" s="34">
        <v>0.5456107004717345</v>
      </c>
      <c r="L72" s="30"/>
      <c r="M72" s="30"/>
    </row>
    <row r="73" spans="1:13" ht="15">
      <c r="A73" s="59" t="s">
        <v>31</v>
      </c>
      <c r="B73" s="42">
        <v>549443</v>
      </c>
      <c r="E73" s="41" t="s">
        <v>31</v>
      </c>
      <c r="F73" s="42">
        <f t="shared" si="0"/>
        <v>549443</v>
      </c>
      <c r="G73" s="34">
        <f t="shared" si="1"/>
        <v>3.451005895143105</v>
      </c>
      <c r="I73" s="41" t="s">
        <v>11</v>
      </c>
      <c r="J73" s="42">
        <v>86310</v>
      </c>
      <c r="K73" s="34">
        <v>0.5421059487695746</v>
      </c>
      <c r="L73" s="30"/>
      <c r="M73" s="30"/>
    </row>
    <row r="74" spans="1:13" ht="15">
      <c r="A74" s="59" t="s">
        <v>44</v>
      </c>
      <c r="B74" s="42">
        <v>768800</v>
      </c>
      <c r="E74" s="41" t="s">
        <v>44</v>
      </c>
      <c r="F74" s="42">
        <f t="shared" si="0"/>
        <v>768800</v>
      </c>
      <c r="G74" s="34">
        <f t="shared" si="1"/>
        <v>4.828769011864778</v>
      </c>
      <c r="I74" s="41" t="s">
        <v>29</v>
      </c>
      <c r="J74" s="42">
        <v>76375</v>
      </c>
      <c r="K74" s="34">
        <v>0.4797050380868527</v>
      </c>
      <c r="L74" s="30"/>
      <c r="M74" s="30"/>
    </row>
    <row r="75" spans="1:13" ht="15">
      <c r="A75" s="59" t="s">
        <v>32</v>
      </c>
      <c r="B75" s="42">
        <v>578718</v>
      </c>
      <c r="E75" s="41" t="s">
        <v>32</v>
      </c>
      <c r="F75" s="42">
        <f t="shared" si="0"/>
        <v>578718</v>
      </c>
      <c r="G75" s="34">
        <f t="shared" si="1"/>
        <v>3.6348797411659217</v>
      </c>
      <c r="I75" s="41" t="s">
        <v>33</v>
      </c>
      <c r="J75" s="42">
        <v>51826</v>
      </c>
      <c r="K75" s="34">
        <v>0.32551480594290316</v>
      </c>
      <c r="L75" s="30"/>
      <c r="M75" s="30"/>
    </row>
    <row r="76" spans="1:12" ht="15">
      <c r="A76" s="59" t="s">
        <v>33</v>
      </c>
      <c r="B76" s="42">
        <v>51826</v>
      </c>
      <c r="E76" s="41" t="s">
        <v>33</v>
      </c>
      <c r="F76" s="42">
        <f t="shared" si="0"/>
        <v>51826</v>
      </c>
      <c r="G76" s="34">
        <f t="shared" si="1"/>
        <v>0.32551480594290316</v>
      </c>
      <c r="I76" s="41" t="s">
        <v>23</v>
      </c>
      <c r="J76" s="42">
        <v>7738</v>
      </c>
      <c r="K76" s="34">
        <v>0.0486017359700958</v>
      </c>
      <c r="L76" s="30"/>
    </row>
    <row r="77" spans="1:12" ht="15">
      <c r="A77" s="59" t="s">
        <v>34</v>
      </c>
      <c r="B77" s="42">
        <v>162565</v>
      </c>
      <c r="E77" s="41" t="s">
        <v>34</v>
      </c>
      <c r="F77" s="42">
        <f t="shared" si="0"/>
        <v>162565</v>
      </c>
      <c r="G77" s="34">
        <f t="shared" si="1"/>
        <v>1.0210572768129522</v>
      </c>
      <c r="I77" s="41" t="s">
        <v>26</v>
      </c>
      <c r="J77" s="42">
        <v>6893</v>
      </c>
      <c r="K77" s="34">
        <v>0.04329436108062424</v>
      </c>
      <c r="L77" s="30"/>
    </row>
    <row r="78" spans="1:12" ht="15">
      <c r="A78" s="59" t="s">
        <v>35</v>
      </c>
      <c r="B78" s="42">
        <v>365379</v>
      </c>
      <c r="E78" s="41" t="s">
        <v>35</v>
      </c>
      <c r="F78" s="42">
        <f t="shared" si="0"/>
        <v>365379</v>
      </c>
      <c r="G78" s="34">
        <f t="shared" si="1"/>
        <v>2.294915183124533</v>
      </c>
      <c r="I78" s="41" t="s">
        <v>28</v>
      </c>
      <c r="J78" s="42">
        <v>66</v>
      </c>
      <c r="K78" s="34">
        <v>0.0004145405239113883</v>
      </c>
      <c r="L78" s="30"/>
    </row>
    <row r="79" spans="1:12" ht="15">
      <c r="A79" s="59" t="s">
        <v>36</v>
      </c>
      <c r="B79" s="42">
        <v>606669</v>
      </c>
      <c r="E79" s="41" t="s">
        <v>36</v>
      </c>
      <c r="F79" s="42">
        <f>B79</f>
        <v>606669</v>
      </c>
      <c r="G79" s="34">
        <f t="shared" si="1"/>
        <v>3.8104376530423942</v>
      </c>
      <c r="L79" s="30"/>
    </row>
    <row r="81" ht="15">
      <c r="A81" s="44" t="s">
        <v>42</v>
      </c>
    </row>
    <row r="82" spans="1:2" ht="15">
      <c r="A82" s="44" t="s">
        <v>17</v>
      </c>
      <c r="B82" s="44" t="s">
        <v>43</v>
      </c>
    </row>
  </sheetData>
  <hyperlinks>
    <hyperlink ref="A39" r:id="rId1" display="https://ec.europa.eu/eurostat/databrowser/bookmark/0260cfa1-123e-4b83-9edb-1dc2fe536c06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59:X116"/>
  <sheetViews>
    <sheetView showGridLines="0" workbookViewId="0" topLeftCell="A1">
      <selection activeCell="J128" sqref="J128"/>
    </sheetView>
  </sheetViews>
  <sheetFormatPr defaultColWidth="9.140625" defaultRowHeight="15"/>
  <cols>
    <col min="1" max="1" width="9.140625" style="92" customWidth="1"/>
    <col min="2" max="2" width="13.57421875" style="92" bestFit="1" customWidth="1"/>
    <col min="3" max="3" width="9.28125" style="92" bestFit="1" customWidth="1"/>
    <col min="4" max="4" width="9.8515625" style="92" bestFit="1" customWidth="1"/>
    <col min="5" max="6" width="9.140625" style="92" customWidth="1"/>
    <col min="7" max="7" width="13.57421875" style="92" bestFit="1" customWidth="1"/>
    <col min="8" max="9" width="9.140625" style="92" customWidth="1"/>
    <col min="10" max="12" width="9.28125" style="92" bestFit="1" customWidth="1"/>
    <col min="13" max="14" width="9.140625" style="92" customWidth="1"/>
    <col min="15" max="17" width="9.28125" style="92" bestFit="1" customWidth="1"/>
    <col min="18" max="19" width="9.140625" style="92" customWidth="1"/>
    <col min="20" max="22" width="9.28125" style="92" bestFit="1" customWidth="1"/>
    <col min="23" max="16384" width="9.140625" style="92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9" ht="15">
      <c r="A59" s="92" t="s">
        <v>81</v>
      </c>
    </row>
    <row r="60" ht="14.4">
      <c r="A60" s="120" t="s">
        <v>124</v>
      </c>
    </row>
    <row r="61" ht="14.4">
      <c r="A61" s="120" t="s">
        <v>125</v>
      </c>
    </row>
    <row r="63" spans="1:6" ht="15">
      <c r="A63" s="91" t="s">
        <v>68</v>
      </c>
      <c r="F63" s="92" t="s">
        <v>97</v>
      </c>
    </row>
    <row r="65" spans="1:7" ht="15">
      <c r="A65" s="91" t="s">
        <v>0</v>
      </c>
      <c r="B65" s="121">
        <v>45078.958333333336</v>
      </c>
      <c r="F65" s="92" t="s">
        <v>0</v>
      </c>
      <c r="G65" s="121">
        <v>45092.458333333336</v>
      </c>
    </row>
    <row r="66" spans="1:7" ht="15">
      <c r="A66" s="91" t="s">
        <v>1</v>
      </c>
      <c r="B66" s="121">
        <v>45078.625</v>
      </c>
      <c r="F66" s="92" t="s">
        <v>1</v>
      </c>
      <c r="G66" s="121">
        <v>45093.39861111111</v>
      </c>
    </row>
    <row r="67" spans="1:7" ht="15">
      <c r="A67" s="91" t="s">
        <v>2</v>
      </c>
      <c r="B67" s="91" t="s">
        <v>3</v>
      </c>
      <c r="F67" s="92" t="s">
        <v>2</v>
      </c>
      <c r="G67" s="93" t="s">
        <v>3</v>
      </c>
    </row>
    <row r="69" spans="1:7" ht="15">
      <c r="A69" s="91" t="s">
        <v>4</v>
      </c>
      <c r="B69" s="91" t="s">
        <v>5</v>
      </c>
      <c r="F69" s="92" t="s">
        <v>6</v>
      </c>
      <c r="G69" s="92" t="s">
        <v>103</v>
      </c>
    </row>
    <row r="70" spans="1:19" ht="12">
      <c r="A70" s="91" t="s">
        <v>6</v>
      </c>
      <c r="B70" s="91" t="s">
        <v>7</v>
      </c>
      <c r="F70" s="92" t="s">
        <v>99</v>
      </c>
      <c r="G70" s="92" t="s">
        <v>104</v>
      </c>
      <c r="S70" s="94"/>
    </row>
    <row r="71" spans="1:19" ht="12">
      <c r="A71" s="91" t="s">
        <v>46</v>
      </c>
      <c r="B71" s="118" t="s">
        <v>127</v>
      </c>
      <c r="F71" s="91" t="s">
        <v>46</v>
      </c>
      <c r="G71" s="118" t="s">
        <v>127</v>
      </c>
      <c r="S71" s="94" t="s">
        <v>149</v>
      </c>
    </row>
    <row r="72" ht="15">
      <c r="S72" s="92" t="s">
        <v>114</v>
      </c>
    </row>
    <row r="73" spans="1:22" ht="15">
      <c r="A73" s="95" t="s">
        <v>91</v>
      </c>
      <c r="B73" s="95" t="s">
        <v>92</v>
      </c>
      <c r="C73" s="95" t="s">
        <v>93</v>
      </c>
      <c r="D73" s="95" t="s">
        <v>9</v>
      </c>
      <c r="F73" s="59" t="s">
        <v>105</v>
      </c>
      <c r="G73" s="59"/>
      <c r="I73" s="95" t="s">
        <v>91</v>
      </c>
      <c r="J73" s="95" t="s">
        <v>92</v>
      </c>
      <c r="K73" s="95" t="s">
        <v>93</v>
      </c>
      <c r="L73" s="95" t="s">
        <v>9</v>
      </c>
      <c r="N73" s="95" t="s">
        <v>91</v>
      </c>
      <c r="O73" s="95" t="s">
        <v>92</v>
      </c>
      <c r="P73" s="95" t="s">
        <v>93</v>
      </c>
      <c r="Q73" s="95" t="s">
        <v>9</v>
      </c>
      <c r="S73" s="95"/>
      <c r="T73" s="95" t="s">
        <v>92</v>
      </c>
      <c r="U73" s="95" t="s">
        <v>93</v>
      </c>
      <c r="V73" s="95" t="s">
        <v>94</v>
      </c>
    </row>
    <row r="74" spans="1:22" ht="15">
      <c r="A74" s="95" t="s">
        <v>87</v>
      </c>
      <c r="B74" s="96" t="s">
        <v>17</v>
      </c>
      <c r="C74" s="96" t="s">
        <v>17</v>
      </c>
      <c r="D74" s="111">
        <v>15921242</v>
      </c>
      <c r="F74" s="95" t="s">
        <v>87</v>
      </c>
      <c r="G74" s="96">
        <v>161022.92</v>
      </c>
      <c r="I74" s="95" t="s">
        <v>87</v>
      </c>
      <c r="J74" s="97" t="str">
        <f>IF(OR(B74=":",G74=":"),":",(B74/(G74*1000))*100)</f>
        <v>:</v>
      </c>
      <c r="K74" s="97" t="str">
        <f>IF(OR(C74=":",G74=":"),":",(C74/(G74*1000))*100)</f>
        <v>:</v>
      </c>
      <c r="L74" s="97">
        <f>IF(OR(D74=":",G74=":"),":",(D74/(G74*1000))*100)</f>
        <v>9.887562590468487</v>
      </c>
      <c r="N74" s="95" t="s">
        <v>30</v>
      </c>
      <c r="O74" s="97" t="s">
        <v>17</v>
      </c>
      <c r="P74" s="97" t="s">
        <v>17</v>
      </c>
      <c r="Q74" s="97">
        <v>26.128515383344414</v>
      </c>
      <c r="S74" s="95" t="s">
        <v>113</v>
      </c>
      <c r="T74" s="97" t="s">
        <v>17</v>
      </c>
      <c r="U74" s="97" t="s">
        <v>17</v>
      </c>
      <c r="V74" s="97">
        <v>9.887562590468487</v>
      </c>
    </row>
    <row r="75" spans="1:22" ht="15">
      <c r="A75" s="95" t="s">
        <v>10</v>
      </c>
      <c r="B75" s="96">
        <v>89856</v>
      </c>
      <c r="C75" s="96">
        <v>12556</v>
      </c>
      <c r="D75" s="96">
        <v>102413</v>
      </c>
      <c r="F75" s="95" t="s">
        <v>10</v>
      </c>
      <c r="G75" s="96">
        <v>1368.31</v>
      </c>
      <c r="I75" s="95" t="s">
        <v>10</v>
      </c>
      <c r="J75" s="97">
        <f aca="true" t="shared" si="0" ref="J75:J101">IF(OR(B75=":",G75=":"),":",(B75/(G75*1000))*100)</f>
        <v>6.566932931864855</v>
      </c>
      <c r="K75" s="97">
        <f aca="true" t="shared" si="1" ref="K75:K101">IF(OR(C75=":",G75=":"),":",(C75/(G75*1000))*100)</f>
        <v>0.917628315220966</v>
      </c>
      <c r="L75" s="97">
        <f aca="true" t="shared" si="2" ref="L75:L101">IF(OR(D75=":",G75=":"),":",(D75/(G75*1000))*100)</f>
        <v>7.484634329939853</v>
      </c>
      <c r="N75" s="95" t="s">
        <v>15</v>
      </c>
      <c r="O75" s="97">
        <v>21.230198546626532</v>
      </c>
      <c r="P75" s="97">
        <v>1.7364468363282557</v>
      </c>
      <c r="Q75" s="97">
        <v>22.966645382954788</v>
      </c>
      <c r="S75" s="95"/>
      <c r="T75" s="97"/>
      <c r="U75" s="97"/>
      <c r="V75" s="98"/>
    </row>
    <row r="76" spans="1:22" ht="15">
      <c r="A76" s="95" t="s">
        <v>11</v>
      </c>
      <c r="B76" s="96">
        <v>70424</v>
      </c>
      <c r="C76" s="96">
        <v>15887</v>
      </c>
      <c r="D76" s="96">
        <v>86310</v>
      </c>
      <c r="F76" s="95" t="s">
        <v>11</v>
      </c>
      <c r="G76" s="96">
        <v>5046.6</v>
      </c>
      <c r="I76" s="95" t="s">
        <v>11</v>
      </c>
      <c r="J76" s="97">
        <f t="shared" si="0"/>
        <v>1.395474180636468</v>
      </c>
      <c r="K76" s="97">
        <f t="shared" si="1"/>
        <v>0.31480600800538977</v>
      </c>
      <c r="L76" s="97">
        <f t="shared" si="2"/>
        <v>1.7102603733206514</v>
      </c>
      <c r="N76" s="95" t="s">
        <v>36</v>
      </c>
      <c r="O76" s="97">
        <v>18.98848117326194</v>
      </c>
      <c r="P76" s="97">
        <v>1.2142222044616722</v>
      </c>
      <c r="Q76" s="97">
        <v>20.20270337772361</v>
      </c>
      <c r="S76" s="95" t="s">
        <v>30</v>
      </c>
      <c r="T76" s="97" t="s">
        <v>17</v>
      </c>
      <c r="U76" s="97" t="s">
        <v>17</v>
      </c>
      <c r="V76" s="97">
        <v>26.128515383344414</v>
      </c>
    </row>
    <row r="77" spans="1:22" ht="15">
      <c r="A77" s="95" t="s">
        <v>83</v>
      </c>
      <c r="B77" s="96">
        <v>511701</v>
      </c>
      <c r="C77" s="96">
        <v>37091</v>
      </c>
      <c r="D77" s="96">
        <v>548792</v>
      </c>
      <c r="F77" s="95" t="s">
        <v>83</v>
      </c>
      <c r="G77" s="96">
        <v>3529.8</v>
      </c>
      <c r="I77" s="95" t="s">
        <v>83</v>
      </c>
      <c r="J77" s="97">
        <f>IF(OR(B77=":",G77=":"),":",(B77/(G77*1000))*100)</f>
        <v>14.496600373958865</v>
      </c>
      <c r="K77" s="97">
        <f t="shared" si="1"/>
        <v>1.0507960790979658</v>
      </c>
      <c r="L77" s="97">
        <f>IF(OR(D77=":",G77=":"),":",(D77/(G77*1000))*100)</f>
        <v>15.54739645305683</v>
      </c>
      <c r="N77" s="95" t="s">
        <v>44</v>
      </c>
      <c r="O77" s="97">
        <v>6.459531364229027</v>
      </c>
      <c r="P77" s="97">
        <v>12.85467367082947</v>
      </c>
      <c r="Q77" s="97">
        <v>19.3142050350585</v>
      </c>
      <c r="S77" s="95" t="s">
        <v>15</v>
      </c>
      <c r="T77" s="97">
        <v>21.230198546626532</v>
      </c>
      <c r="U77" s="97">
        <v>1.7364468363282557</v>
      </c>
      <c r="V77" s="97"/>
    </row>
    <row r="78" spans="1:22" ht="15">
      <c r="A78" s="95" t="s">
        <v>13</v>
      </c>
      <c r="B78" s="96">
        <v>265033</v>
      </c>
      <c r="C78" s="96">
        <v>38060</v>
      </c>
      <c r="D78" s="96">
        <v>303093</v>
      </c>
      <c r="F78" s="95" t="s">
        <v>13</v>
      </c>
      <c r="G78" s="96">
        <v>2618.4</v>
      </c>
      <c r="I78" s="95" t="s">
        <v>13</v>
      </c>
      <c r="J78" s="97">
        <f t="shared" si="0"/>
        <v>10.121944699052857</v>
      </c>
      <c r="K78" s="97">
        <f t="shared" si="1"/>
        <v>1.4535594256034219</v>
      </c>
      <c r="L78" s="97">
        <f t="shared" si="2"/>
        <v>11.575504124656279</v>
      </c>
      <c r="N78" s="95" t="s">
        <v>22</v>
      </c>
      <c r="O78" s="97">
        <v>13.74006538635079</v>
      </c>
      <c r="P78" s="97">
        <v>3.092831370664843</v>
      </c>
      <c r="Q78" s="97">
        <v>16.832896757015636</v>
      </c>
      <c r="S78" s="95" t="s">
        <v>36</v>
      </c>
      <c r="T78" s="97">
        <v>18.98848117326194</v>
      </c>
      <c r="U78" s="97">
        <v>1.2142222044616722</v>
      </c>
      <c r="V78" s="97"/>
    </row>
    <row r="79" spans="1:22" ht="15">
      <c r="A79" s="95" t="s">
        <v>47</v>
      </c>
      <c r="B79" s="96" t="s">
        <v>17</v>
      </c>
      <c r="C79" s="96" t="s">
        <v>17</v>
      </c>
      <c r="D79" s="96">
        <v>1601316</v>
      </c>
      <c r="F79" s="95" t="s">
        <v>47</v>
      </c>
      <c r="G79" s="96">
        <v>16591.5</v>
      </c>
      <c r="I79" s="95" t="s">
        <v>47</v>
      </c>
      <c r="J79" s="97" t="str">
        <f t="shared" si="0"/>
        <v>:</v>
      </c>
      <c r="K79" s="97" t="str">
        <f t="shared" si="1"/>
        <v>:</v>
      </c>
      <c r="L79" s="97">
        <f t="shared" si="2"/>
        <v>9.651423921887714</v>
      </c>
      <c r="N79" s="95" t="s">
        <v>35</v>
      </c>
      <c r="O79" s="97">
        <v>14.450440917107585</v>
      </c>
      <c r="P79" s="97">
        <v>1.6597442680776013</v>
      </c>
      <c r="Q79" s="97">
        <v>16.110185185185184</v>
      </c>
      <c r="S79" s="95" t="s">
        <v>44</v>
      </c>
      <c r="T79" s="97">
        <v>6.459531364229027</v>
      </c>
      <c r="U79" s="97">
        <v>12.85467367082947</v>
      </c>
      <c r="V79" s="97"/>
    </row>
    <row r="80" spans="1:22" ht="15">
      <c r="A80" s="95" t="s">
        <v>15</v>
      </c>
      <c r="B80" s="96">
        <v>209472</v>
      </c>
      <c r="C80" s="96">
        <v>17133</v>
      </c>
      <c r="D80" s="96">
        <v>226605</v>
      </c>
      <c r="F80" s="95" t="s">
        <v>15</v>
      </c>
      <c r="G80" s="96">
        <v>986.67</v>
      </c>
      <c r="I80" s="95" t="s">
        <v>15</v>
      </c>
      <c r="J80" s="97">
        <f t="shared" si="0"/>
        <v>21.230198546626532</v>
      </c>
      <c r="K80" s="97">
        <f t="shared" si="1"/>
        <v>1.7364468363282557</v>
      </c>
      <c r="L80" s="97">
        <f t="shared" si="2"/>
        <v>22.966645382954788</v>
      </c>
      <c r="N80" s="95" t="s">
        <v>83</v>
      </c>
      <c r="O80" s="97">
        <v>14.496600373958865</v>
      </c>
      <c r="P80" s="97">
        <v>1.0507960790979658</v>
      </c>
      <c r="Q80" s="97">
        <v>15.54739645305683</v>
      </c>
      <c r="S80" s="95" t="s">
        <v>22</v>
      </c>
      <c r="T80" s="97">
        <v>13.74006538635079</v>
      </c>
      <c r="U80" s="97">
        <v>3.092831370664843</v>
      </c>
      <c r="V80" s="97"/>
    </row>
    <row r="81" spans="1:22" ht="15">
      <c r="A81" s="95" t="s">
        <v>16</v>
      </c>
      <c r="B81" s="96">
        <v>70360</v>
      </c>
      <c r="C81" s="96">
        <v>16507</v>
      </c>
      <c r="D81" s="96">
        <v>86868</v>
      </c>
      <c r="F81" s="95" t="s">
        <v>16</v>
      </c>
      <c r="G81" s="96">
        <v>4337.13</v>
      </c>
      <c r="I81" s="95" t="s">
        <v>16</v>
      </c>
      <c r="J81" s="97">
        <f t="shared" si="0"/>
        <v>1.6222709487610472</v>
      </c>
      <c r="K81" s="97">
        <f t="shared" si="1"/>
        <v>0.3805973074360233</v>
      </c>
      <c r="L81" s="97">
        <f t="shared" si="2"/>
        <v>2.0028913129189116</v>
      </c>
      <c r="N81" s="95" t="s">
        <v>24</v>
      </c>
      <c r="O81" s="97">
        <v>13.271965890056341</v>
      </c>
      <c r="P81" s="97">
        <v>2.066189533526217</v>
      </c>
      <c r="Q81" s="97">
        <v>15.338155423582558</v>
      </c>
      <c r="S81" s="95" t="s">
        <v>35</v>
      </c>
      <c r="T81" s="97">
        <v>14.450440917107585</v>
      </c>
      <c r="U81" s="97">
        <v>1.6597442680776013</v>
      </c>
      <c r="V81" s="97"/>
    </row>
    <row r="82" spans="1:22" ht="15">
      <c r="A82" s="95" t="s">
        <v>18</v>
      </c>
      <c r="B82" s="147">
        <v>451065</v>
      </c>
      <c r="C82" s="147">
        <v>83563</v>
      </c>
      <c r="D82" s="112">
        <v>534629</v>
      </c>
      <c r="F82" s="95" t="s">
        <v>18</v>
      </c>
      <c r="G82" s="96">
        <v>5137.04</v>
      </c>
      <c r="I82" s="95" t="s">
        <v>18</v>
      </c>
      <c r="J82" s="97">
        <f t="shared" si="0"/>
        <v>8.780640213040973</v>
      </c>
      <c r="K82" s="97">
        <f t="shared" si="1"/>
        <v>1.6266760624795602</v>
      </c>
      <c r="L82" s="97">
        <f t="shared" si="2"/>
        <v>10.40733574198371</v>
      </c>
      <c r="N82" s="95" t="s">
        <v>13</v>
      </c>
      <c r="O82" s="97">
        <v>10.121944699052857</v>
      </c>
      <c r="P82" s="97">
        <v>1.4535594256034219</v>
      </c>
      <c r="Q82" s="97">
        <v>11.575504124656279</v>
      </c>
      <c r="S82" s="95" t="s">
        <v>83</v>
      </c>
      <c r="T82" s="97">
        <v>14.496600373958865</v>
      </c>
      <c r="U82" s="97">
        <v>1.0507960790979658</v>
      </c>
      <c r="V82" s="97"/>
    </row>
    <row r="83" spans="1:22" ht="15">
      <c r="A83" s="95" t="s">
        <v>19</v>
      </c>
      <c r="B83" s="96">
        <v>1956818</v>
      </c>
      <c r="C83" s="96">
        <v>678624</v>
      </c>
      <c r="D83" s="96">
        <v>2635442</v>
      </c>
      <c r="F83" s="95" t="s">
        <v>19</v>
      </c>
      <c r="G83" s="96">
        <v>24420.4</v>
      </c>
      <c r="I83" s="95" t="s">
        <v>19</v>
      </c>
      <c r="J83" s="97">
        <f t="shared" si="0"/>
        <v>8.013046469345301</v>
      </c>
      <c r="K83" s="97">
        <f t="shared" si="1"/>
        <v>2.7789225401713322</v>
      </c>
      <c r="L83" s="97">
        <f t="shared" si="2"/>
        <v>10.791969009516633</v>
      </c>
      <c r="N83" s="95" t="s">
        <v>33</v>
      </c>
      <c r="O83" s="97">
        <v>9.335126905670608</v>
      </c>
      <c r="P83" s="97">
        <v>1.4736490854866628</v>
      </c>
      <c r="Q83" s="97">
        <v>10.808567436234332</v>
      </c>
      <c r="S83" s="95" t="s">
        <v>24</v>
      </c>
      <c r="T83" s="97">
        <v>13.271965890056341</v>
      </c>
      <c r="U83" s="97">
        <v>2.066189533526217</v>
      </c>
      <c r="V83" s="97"/>
    </row>
    <row r="84" spans="1:22" ht="15">
      <c r="A84" s="95" t="s">
        <v>20</v>
      </c>
      <c r="B84" s="96">
        <v>2191359</v>
      </c>
      <c r="C84" s="96">
        <v>584312</v>
      </c>
      <c r="D84" s="96">
        <v>2775671</v>
      </c>
      <c r="F84" s="95" t="s">
        <v>20</v>
      </c>
      <c r="G84" s="96">
        <v>28697.57</v>
      </c>
      <c r="I84" s="95" t="s">
        <v>20</v>
      </c>
      <c r="J84" s="97">
        <f t="shared" si="0"/>
        <v>7.63604374865189</v>
      </c>
      <c r="K84" s="97">
        <f t="shared" si="1"/>
        <v>2.03610270834778</v>
      </c>
      <c r="L84" s="97">
        <f t="shared" si="2"/>
        <v>9.67214645699967</v>
      </c>
      <c r="N84" s="95" t="s">
        <v>19</v>
      </c>
      <c r="O84" s="97">
        <v>8.013046469345301</v>
      </c>
      <c r="P84" s="97">
        <v>2.7789225401713322</v>
      </c>
      <c r="Q84" s="97">
        <v>10.791969009516633</v>
      </c>
      <c r="S84" s="95" t="s">
        <v>13</v>
      </c>
      <c r="T84" s="97">
        <v>10.121944699052857</v>
      </c>
      <c r="U84" s="97">
        <v>1.4535594256034219</v>
      </c>
      <c r="V84" s="97"/>
    </row>
    <row r="85" spans="1:22" ht="15">
      <c r="A85" s="95" t="s">
        <v>21</v>
      </c>
      <c r="B85" s="96">
        <v>89770</v>
      </c>
      <c r="C85" s="96">
        <v>32154</v>
      </c>
      <c r="D85" s="96">
        <v>121924</v>
      </c>
      <c r="F85" s="95" t="s">
        <v>21</v>
      </c>
      <c r="G85" s="96">
        <v>1476.35</v>
      </c>
      <c r="I85" s="95" t="s">
        <v>21</v>
      </c>
      <c r="J85" s="97">
        <f t="shared" si="0"/>
        <v>6.080536458156941</v>
      </c>
      <c r="K85" s="97">
        <f t="shared" si="1"/>
        <v>2.177938835641955</v>
      </c>
      <c r="L85" s="97">
        <f t="shared" si="2"/>
        <v>8.258475293798897</v>
      </c>
      <c r="N85" s="95" t="s">
        <v>18</v>
      </c>
      <c r="O85" s="97">
        <v>8.780640213040973</v>
      </c>
      <c r="P85" s="97">
        <v>1.6266760624795602</v>
      </c>
      <c r="Q85" s="97">
        <v>10.40733574198371</v>
      </c>
      <c r="S85" s="95" t="s">
        <v>33</v>
      </c>
      <c r="T85" s="97">
        <v>9.335126905670608</v>
      </c>
      <c r="U85" s="97">
        <v>1.4736490854866628</v>
      </c>
      <c r="V85" s="97"/>
    </row>
    <row r="86" spans="1:22" ht="15">
      <c r="A86" s="95" t="s">
        <v>22</v>
      </c>
      <c r="B86" s="96">
        <v>1784480</v>
      </c>
      <c r="C86" s="96">
        <v>401679</v>
      </c>
      <c r="D86" s="96">
        <v>2186159</v>
      </c>
      <c r="F86" s="95" t="s">
        <v>22</v>
      </c>
      <c r="G86" s="96">
        <v>12987.42</v>
      </c>
      <c r="I86" s="95" t="s">
        <v>22</v>
      </c>
      <c r="J86" s="97">
        <f t="shared" si="0"/>
        <v>13.74006538635079</v>
      </c>
      <c r="K86" s="97">
        <f t="shared" si="1"/>
        <v>3.092831370664843</v>
      </c>
      <c r="L86" s="97">
        <f t="shared" si="2"/>
        <v>16.832896757015636</v>
      </c>
      <c r="N86" s="95" t="s">
        <v>87</v>
      </c>
      <c r="O86" s="97" t="s">
        <v>17</v>
      </c>
      <c r="P86" s="97" t="s">
        <v>17</v>
      </c>
      <c r="Q86" s="97">
        <v>9.875277898848696</v>
      </c>
      <c r="S86" s="95" t="s">
        <v>19</v>
      </c>
      <c r="T86" s="97">
        <v>8.013046469345301</v>
      </c>
      <c r="U86" s="97">
        <v>2.7789225401713322</v>
      </c>
      <c r="V86" s="97"/>
    </row>
    <row r="87" spans="1:22" ht="15">
      <c r="A87" s="95" t="s">
        <v>23</v>
      </c>
      <c r="B87" s="96">
        <v>5419</v>
      </c>
      <c r="C87" s="96">
        <v>2318</v>
      </c>
      <c r="D87" s="96">
        <v>7738</v>
      </c>
      <c r="F87" s="95" t="s">
        <v>23</v>
      </c>
      <c r="G87" s="96">
        <v>123.45</v>
      </c>
      <c r="I87" s="95" t="s">
        <v>23</v>
      </c>
      <c r="J87" s="97">
        <f t="shared" si="0"/>
        <v>4.389631429728635</v>
      </c>
      <c r="K87" s="97">
        <f t="shared" si="1"/>
        <v>1.8776832725799921</v>
      </c>
      <c r="L87" s="97">
        <f t="shared" si="2"/>
        <v>6.268124746861077</v>
      </c>
      <c r="N87" s="95" t="s">
        <v>20</v>
      </c>
      <c r="O87" s="97">
        <v>7.63604374865189</v>
      </c>
      <c r="P87" s="97">
        <v>2.03610270834778</v>
      </c>
      <c r="Q87" s="97">
        <v>9.67214645699967</v>
      </c>
      <c r="S87" s="95" t="s">
        <v>18</v>
      </c>
      <c r="T87" s="97">
        <v>8.780640213040973</v>
      </c>
      <c r="U87" s="97">
        <v>1.6266760624795602</v>
      </c>
      <c r="V87" s="97"/>
    </row>
    <row r="88" spans="1:22" ht="15">
      <c r="A88" s="95" t="s">
        <v>24</v>
      </c>
      <c r="B88" s="96">
        <v>261471</v>
      </c>
      <c r="C88" s="96">
        <v>40706</v>
      </c>
      <c r="D88" s="96">
        <v>302177</v>
      </c>
      <c r="F88" s="95" t="s">
        <v>24</v>
      </c>
      <c r="G88" s="96">
        <v>1970.1</v>
      </c>
      <c r="I88" s="95" t="s">
        <v>24</v>
      </c>
      <c r="J88" s="97">
        <f t="shared" si="0"/>
        <v>13.271965890056341</v>
      </c>
      <c r="K88" s="97">
        <f t="shared" si="1"/>
        <v>2.066189533526217</v>
      </c>
      <c r="L88" s="97">
        <f t="shared" si="2"/>
        <v>15.338155423582558</v>
      </c>
      <c r="N88" s="95" t="s">
        <v>47</v>
      </c>
      <c r="O88" s="97" t="s">
        <v>17</v>
      </c>
      <c r="P88" s="97" t="s">
        <v>17</v>
      </c>
      <c r="Q88" s="97">
        <v>9.651423921887714</v>
      </c>
      <c r="S88" s="95" t="s">
        <v>20</v>
      </c>
      <c r="T88" s="97">
        <v>7.63604374865189</v>
      </c>
      <c r="U88" s="97">
        <v>2.03610270834778</v>
      </c>
      <c r="V88" s="97"/>
    </row>
    <row r="89" spans="1:22" ht="15">
      <c r="A89" s="95" t="s">
        <v>25</v>
      </c>
      <c r="B89" s="96">
        <v>208266</v>
      </c>
      <c r="C89" s="96">
        <v>53516</v>
      </c>
      <c r="D89" s="96">
        <v>261782</v>
      </c>
      <c r="F89" s="95" t="s">
        <v>25</v>
      </c>
      <c r="G89" s="96">
        <v>2937.47</v>
      </c>
      <c r="I89" s="95" t="s">
        <v>25</v>
      </c>
      <c r="J89" s="97">
        <f t="shared" si="0"/>
        <v>7.089978791272762</v>
      </c>
      <c r="K89" s="97">
        <f t="shared" si="1"/>
        <v>1.821839882620078</v>
      </c>
      <c r="L89" s="97">
        <f t="shared" si="2"/>
        <v>8.911818673892839</v>
      </c>
      <c r="N89" s="95" t="s">
        <v>25</v>
      </c>
      <c r="O89" s="97">
        <v>7.089978791272762</v>
      </c>
      <c r="P89" s="97">
        <v>1.821839882620078</v>
      </c>
      <c r="Q89" s="97">
        <v>8.911818673892839</v>
      </c>
      <c r="S89" s="95" t="s">
        <v>47</v>
      </c>
      <c r="T89" s="97" t="s">
        <v>17</v>
      </c>
      <c r="U89" s="97" t="s">
        <v>17</v>
      </c>
      <c r="V89" s="97">
        <v>9.651423921887714</v>
      </c>
    </row>
    <row r="90" spans="1:22" ht="15">
      <c r="A90" s="95" t="s">
        <v>26</v>
      </c>
      <c r="B90" s="96">
        <v>5670</v>
      </c>
      <c r="C90" s="96">
        <v>1223</v>
      </c>
      <c r="D90" s="96">
        <v>6893</v>
      </c>
      <c r="F90" s="95" t="s">
        <v>26</v>
      </c>
      <c r="G90" s="96">
        <v>132.81</v>
      </c>
      <c r="I90" s="95" t="s">
        <v>26</v>
      </c>
      <c r="J90" s="97">
        <f t="shared" si="0"/>
        <v>4.269256833069799</v>
      </c>
      <c r="K90" s="97">
        <f t="shared" si="1"/>
        <v>0.9208643927415103</v>
      </c>
      <c r="L90" s="97">
        <f t="shared" si="2"/>
        <v>5.19012122581131</v>
      </c>
      <c r="N90" s="95" t="s">
        <v>34</v>
      </c>
      <c r="O90" s="97">
        <v>6.404508304913987</v>
      </c>
      <c r="P90" s="97">
        <v>2.353714448880197</v>
      </c>
      <c r="Q90" s="97">
        <v>8.75827662933092</v>
      </c>
      <c r="S90" s="95" t="s">
        <v>25</v>
      </c>
      <c r="T90" s="97">
        <v>7.089978791272762</v>
      </c>
      <c r="U90" s="97">
        <v>1.821839882620078</v>
      </c>
      <c r="V90" s="97"/>
    </row>
    <row r="91" spans="1:22" ht="15">
      <c r="A91" s="95" t="s">
        <v>27</v>
      </c>
      <c r="B91" s="96">
        <v>262906</v>
      </c>
      <c r="C91" s="96">
        <v>30691</v>
      </c>
      <c r="D91" s="96">
        <v>293597</v>
      </c>
      <c r="F91" s="95" t="s">
        <v>27</v>
      </c>
      <c r="G91" s="96">
        <v>5049.01</v>
      </c>
      <c r="I91" s="95" t="s">
        <v>27</v>
      </c>
      <c r="J91" s="97">
        <f t="shared" si="0"/>
        <v>5.207080199880769</v>
      </c>
      <c r="K91" s="97">
        <f t="shared" si="1"/>
        <v>0.6078617392320474</v>
      </c>
      <c r="L91" s="97">
        <f t="shared" si="2"/>
        <v>5.814941939112816</v>
      </c>
      <c r="N91" s="95" t="s">
        <v>21</v>
      </c>
      <c r="O91" s="97">
        <v>6.080536458156941</v>
      </c>
      <c r="P91" s="97">
        <v>2.177938835641955</v>
      </c>
      <c r="Q91" s="97">
        <v>8.258475293798897</v>
      </c>
      <c r="S91" s="95" t="s">
        <v>34</v>
      </c>
      <c r="T91" s="97">
        <v>6.404508304913987</v>
      </c>
      <c r="U91" s="97">
        <v>2.353714448880197</v>
      </c>
      <c r="V91" s="97"/>
    </row>
    <row r="92" spans="1:22" ht="15">
      <c r="A92" s="95" t="s">
        <v>28</v>
      </c>
      <c r="B92" s="96">
        <v>44</v>
      </c>
      <c r="C92" s="96">
        <v>21</v>
      </c>
      <c r="D92" s="96">
        <v>66</v>
      </c>
      <c r="F92" s="95" t="s">
        <v>28</v>
      </c>
      <c r="G92" s="96">
        <v>10.73</v>
      </c>
      <c r="I92" s="95" t="s">
        <v>28</v>
      </c>
      <c r="J92" s="97">
        <f t="shared" si="0"/>
        <v>0.41006523765144454</v>
      </c>
      <c r="K92" s="97">
        <f t="shared" si="1"/>
        <v>0.19571295433364397</v>
      </c>
      <c r="L92" s="97">
        <f t="shared" si="2"/>
        <v>0.6150978564771669</v>
      </c>
      <c r="N92" s="95" t="s">
        <v>10</v>
      </c>
      <c r="O92" s="97">
        <v>6.566932931864855</v>
      </c>
      <c r="P92" s="97">
        <v>0.917628315220966</v>
      </c>
      <c r="Q92" s="97">
        <v>7.484634329939853</v>
      </c>
      <c r="S92" s="95" t="s">
        <v>21</v>
      </c>
      <c r="T92" s="97">
        <v>6.080536458156941</v>
      </c>
      <c r="U92" s="97">
        <v>2.177938835641955</v>
      </c>
      <c r="V92" s="97"/>
    </row>
    <row r="93" spans="1:22" ht="15">
      <c r="A93" s="95" t="s">
        <v>29</v>
      </c>
      <c r="B93" s="96">
        <v>71281</v>
      </c>
      <c r="C93" s="96">
        <v>5093</v>
      </c>
      <c r="D93" s="96">
        <v>76375</v>
      </c>
      <c r="F93" s="95" t="s">
        <v>29</v>
      </c>
      <c r="G93" s="96">
        <v>1811.91</v>
      </c>
      <c r="I93" s="95" t="s">
        <v>29</v>
      </c>
      <c r="J93" s="97">
        <f t="shared" si="0"/>
        <v>3.934025420688666</v>
      </c>
      <c r="K93" s="97">
        <f t="shared" si="1"/>
        <v>0.28108460133229574</v>
      </c>
      <c r="L93" s="97">
        <f t="shared" si="2"/>
        <v>4.215165212400175</v>
      </c>
      <c r="N93" s="95" t="s">
        <v>23</v>
      </c>
      <c r="O93" s="97">
        <v>4.389631429728635</v>
      </c>
      <c r="P93" s="97">
        <v>1.8776832725799921</v>
      </c>
      <c r="Q93" s="97">
        <v>6.268124746861077</v>
      </c>
      <c r="S93" s="95" t="s">
        <v>10</v>
      </c>
      <c r="T93" s="97">
        <v>6.566932931864855</v>
      </c>
      <c r="U93" s="97">
        <v>0.917628315220966</v>
      </c>
      <c r="V93" s="97"/>
    </row>
    <row r="94" spans="1:22" ht="15">
      <c r="A94" s="95" t="s">
        <v>30</v>
      </c>
      <c r="B94" s="96" t="s">
        <v>17</v>
      </c>
      <c r="C94" s="96" t="s">
        <v>17</v>
      </c>
      <c r="D94" s="112">
        <v>679992</v>
      </c>
      <c r="F94" s="95" t="s">
        <v>30</v>
      </c>
      <c r="G94" s="96">
        <v>2602.49</v>
      </c>
      <c r="I94" s="95" t="s">
        <v>30</v>
      </c>
      <c r="J94" s="97" t="str">
        <f t="shared" si="0"/>
        <v>:</v>
      </c>
      <c r="K94" s="97" t="str">
        <f t="shared" si="1"/>
        <v>:</v>
      </c>
      <c r="L94" s="97">
        <f t="shared" si="2"/>
        <v>26.128515383344414</v>
      </c>
      <c r="N94" s="95" t="s">
        <v>27</v>
      </c>
      <c r="O94" s="97">
        <v>5.207080199880769</v>
      </c>
      <c r="P94" s="97">
        <v>0.6078617392320474</v>
      </c>
      <c r="Q94" s="97">
        <v>5.814941939112816</v>
      </c>
      <c r="S94" s="95" t="s">
        <v>23</v>
      </c>
      <c r="T94" s="97">
        <v>4.389631429728635</v>
      </c>
      <c r="U94" s="97">
        <v>1.8776832725799921</v>
      </c>
      <c r="V94" s="97"/>
    </row>
    <row r="95" spans="1:22" ht="15">
      <c r="A95" s="95" t="s">
        <v>31</v>
      </c>
      <c r="B95" s="96">
        <v>404554</v>
      </c>
      <c r="C95" s="96">
        <v>144889</v>
      </c>
      <c r="D95" s="96">
        <v>549443</v>
      </c>
      <c r="F95" s="95" t="s">
        <v>31</v>
      </c>
      <c r="G95" s="96">
        <v>14521.86</v>
      </c>
      <c r="I95" s="95" t="s">
        <v>31</v>
      </c>
      <c r="J95" s="97">
        <f t="shared" si="0"/>
        <v>2.7858277107753415</v>
      </c>
      <c r="K95" s="97">
        <f t="shared" si="1"/>
        <v>0.9977303182925603</v>
      </c>
      <c r="L95" s="97">
        <f t="shared" si="2"/>
        <v>3.7835580290679016</v>
      </c>
      <c r="N95" s="95" t="s">
        <v>26</v>
      </c>
      <c r="O95" s="97">
        <v>4.269256833069799</v>
      </c>
      <c r="P95" s="97">
        <v>0.9208643927415103</v>
      </c>
      <c r="Q95" s="97">
        <v>5.19012122581131</v>
      </c>
      <c r="S95" s="95" t="s">
        <v>27</v>
      </c>
      <c r="T95" s="97">
        <v>5.207080199880769</v>
      </c>
      <c r="U95" s="97">
        <v>0.6078617392320474</v>
      </c>
      <c r="V95" s="97"/>
    </row>
    <row r="96" spans="1:22" ht="15">
      <c r="A96" s="95" t="s">
        <v>44</v>
      </c>
      <c r="B96" s="96">
        <v>257121</v>
      </c>
      <c r="C96" s="96">
        <v>511679</v>
      </c>
      <c r="D96" s="96">
        <v>768800</v>
      </c>
      <c r="F96" s="95" t="s">
        <v>44</v>
      </c>
      <c r="G96" s="96">
        <v>3980.49</v>
      </c>
      <c r="I96" s="95" t="s">
        <v>44</v>
      </c>
      <c r="J96" s="97">
        <f t="shared" si="0"/>
        <v>6.459531364229027</v>
      </c>
      <c r="K96" s="97">
        <f t="shared" si="1"/>
        <v>12.85467367082947</v>
      </c>
      <c r="L96" s="97">
        <f t="shared" si="2"/>
        <v>19.3142050350585</v>
      </c>
      <c r="N96" s="95" t="s">
        <v>38</v>
      </c>
      <c r="O96" s="97" t="s">
        <v>17</v>
      </c>
      <c r="P96" s="97" t="s">
        <v>17</v>
      </c>
      <c r="Q96" s="97" t="s">
        <v>17</v>
      </c>
      <c r="S96" s="95" t="s">
        <v>26</v>
      </c>
      <c r="T96" s="97">
        <v>4.269256833069799</v>
      </c>
      <c r="U96" s="97">
        <v>0.9208643927415103</v>
      </c>
      <c r="V96" s="97"/>
    </row>
    <row r="97" spans="1:22" ht="15">
      <c r="A97" s="95" t="s">
        <v>32</v>
      </c>
      <c r="B97" s="96">
        <v>344541</v>
      </c>
      <c r="C97" s="96">
        <v>234177</v>
      </c>
      <c r="D97" s="96">
        <v>578718</v>
      </c>
      <c r="F97" s="95" t="s">
        <v>32</v>
      </c>
      <c r="G97" s="96">
        <v>13078.88</v>
      </c>
      <c r="I97" s="95" t="s">
        <v>32</v>
      </c>
      <c r="J97" s="97">
        <f t="shared" si="0"/>
        <v>2.6343310742204227</v>
      </c>
      <c r="K97" s="97">
        <f t="shared" si="1"/>
        <v>1.7904973514551705</v>
      </c>
      <c r="L97" s="97">
        <f t="shared" si="2"/>
        <v>4.424828425675593</v>
      </c>
      <c r="N97" s="95" t="s">
        <v>32</v>
      </c>
      <c r="O97" s="97">
        <v>2.6343310742204227</v>
      </c>
      <c r="P97" s="97">
        <v>1.7904973514551705</v>
      </c>
      <c r="Q97" s="97">
        <v>4.424828425675593</v>
      </c>
      <c r="S97" s="95" t="s">
        <v>32</v>
      </c>
      <c r="T97" s="97">
        <v>2.6343310742204227</v>
      </c>
      <c r="U97" s="97">
        <v>1.7904973514551705</v>
      </c>
      <c r="V97" s="97"/>
    </row>
    <row r="98" spans="1:22" ht="15">
      <c r="A98" s="95" t="s">
        <v>33</v>
      </c>
      <c r="B98" s="96">
        <v>44761</v>
      </c>
      <c r="C98" s="96">
        <v>7066</v>
      </c>
      <c r="D98" s="96">
        <v>51826</v>
      </c>
      <c r="F98" s="95" t="s">
        <v>33</v>
      </c>
      <c r="G98" s="96">
        <v>479.49</v>
      </c>
      <c r="I98" s="95" t="s">
        <v>33</v>
      </c>
      <c r="J98" s="97">
        <f t="shared" si="0"/>
        <v>9.335126905670608</v>
      </c>
      <c r="K98" s="97">
        <f t="shared" si="1"/>
        <v>1.4736490854866628</v>
      </c>
      <c r="L98" s="97">
        <f t="shared" si="2"/>
        <v>10.808567436234332</v>
      </c>
      <c r="N98" s="95" t="s">
        <v>29</v>
      </c>
      <c r="O98" s="97">
        <v>3.934025420688666</v>
      </c>
      <c r="P98" s="97">
        <v>0.28108460133229574</v>
      </c>
      <c r="Q98" s="97">
        <v>4.215165212400175</v>
      </c>
      <c r="S98" s="95" t="s">
        <v>29</v>
      </c>
      <c r="T98" s="97">
        <v>3.934025420688666</v>
      </c>
      <c r="U98" s="97">
        <v>0.28108460133229574</v>
      </c>
      <c r="V98" s="97"/>
    </row>
    <row r="99" spans="1:22" ht="15">
      <c r="A99" s="95" t="s">
        <v>34</v>
      </c>
      <c r="B99" s="96">
        <v>118876</v>
      </c>
      <c r="C99" s="96">
        <v>43688</v>
      </c>
      <c r="D99" s="96">
        <v>162565</v>
      </c>
      <c r="F99" s="95" t="s">
        <v>34</v>
      </c>
      <c r="G99" s="96">
        <v>1856.13</v>
      </c>
      <c r="I99" s="95" t="s">
        <v>34</v>
      </c>
      <c r="J99" s="97">
        <f t="shared" si="0"/>
        <v>6.404508304913987</v>
      </c>
      <c r="K99" s="97">
        <f t="shared" si="1"/>
        <v>2.353714448880197</v>
      </c>
      <c r="L99" s="97">
        <f t="shared" si="2"/>
        <v>8.75827662933092</v>
      </c>
      <c r="N99" s="95" t="s">
        <v>31</v>
      </c>
      <c r="O99" s="97">
        <v>2.7858277107753415</v>
      </c>
      <c r="P99" s="97">
        <v>0.9977303182925603</v>
      </c>
      <c r="Q99" s="97">
        <v>3.7835580290679016</v>
      </c>
      <c r="S99" s="95" t="s">
        <v>31</v>
      </c>
      <c r="T99" s="97">
        <v>2.7858277107753415</v>
      </c>
      <c r="U99" s="97">
        <v>0.9977303182925603</v>
      </c>
      <c r="V99" s="97"/>
    </row>
    <row r="100" spans="1:22" ht="15">
      <c r="A100" s="95" t="s">
        <v>35</v>
      </c>
      <c r="B100" s="96">
        <v>327736</v>
      </c>
      <c r="C100" s="96">
        <v>37643</v>
      </c>
      <c r="D100" s="96">
        <v>365379</v>
      </c>
      <c r="F100" s="95" t="s">
        <v>35</v>
      </c>
      <c r="G100" s="96">
        <v>2268</v>
      </c>
      <c r="I100" s="95" t="s">
        <v>35</v>
      </c>
      <c r="J100" s="97">
        <f t="shared" si="0"/>
        <v>14.450440917107585</v>
      </c>
      <c r="K100" s="97">
        <f t="shared" si="1"/>
        <v>1.6597442680776013</v>
      </c>
      <c r="L100" s="97">
        <f t="shared" si="2"/>
        <v>16.110185185185184</v>
      </c>
      <c r="N100" s="95" t="s">
        <v>16</v>
      </c>
      <c r="O100" s="97">
        <v>1.6222709487610472</v>
      </c>
      <c r="P100" s="97">
        <v>0.3805973074360233</v>
      </c>
      <c r="Q100" s="97">
        <v>2.0028913129189116</v>
      </c>
      <c r="S100" s="95" t="s">
        <v>16</v>
      </c>
      <c r="T100" s="97">
        <v>1.6222709487610472</v>
      </c>
      <c r="U100" s="97">
        <v>0.3805973074360233</v>
      </c>
      <c r="V100" s="97"/>
    </row>
    <row r="101" spans="1:22" ht="15">
      <c r="A101" s="95" t="s">
        <v>36</v>
      </c>
      <c r="B101" s="96">
        <v>570207</v>
      </c>
      <c r="C101" s="96">
        <v>36462</v>
      </c>
      <c r="D101" s="96">
        <v>606669</v>
      </c>
      <c r="F101" s="95" t="s">
        <v>36</v>
      </c>
      <c r="G101" s="96">
        <v>3002.91</v>
      </c>
      <c r="I101" s="95" t="s">
        <v>36</v>
      </c>
      <c r="J101" s="97">
        <f t="shared" si="0"/>
        <v>18.98848117326194</v>
      </c>
      <c r="K101" s="97">
        <f t="shared" si="1"/>
        <v>1.2142222044616722</v>
      </c>
      <c r="L101" s="97">
        <f t="shared" si="2"/>
        <v>20.20270337772361</v>
      </c>
      <c r="N101" s="95" t="s">
        <v>116</v>
      </c>
      <c r="O101" s="97">
        <v>1.627797777429958</v>
      </c>
      <c r="P101" s="97">
        <v>0.09547660040694944</v>
      </c>
      <c r="Q101" s="97">
        <v>1.7232743778369073</v>
      </c>
      <c r="S101" s="95" t="s">
        <v>11</v>
      </c>
      <c r="T101" s="97">
        <v>1.395474180636468</v>
      </c>
      <c r="U101" s="97">
        <v>0.31480600800538977</v>
      </c>
      <c r="V101" s="97"/>
    </row>
    <row r="102" spans="1:22" ht="15">
      <c r="A102" s="95" t="s">
        <v>37</v>
      </c>
      <c r="B102" s="96" t="s">
        <v>17</v>
      </c>
      <c r="C102" s="96" t="s">
        <v>17</v>
      </c>
      <c r="D102" s="96" t="s">
        <v>17</v>
      </c>
      <c r="F102" s="95" t="s">
        <v>37</v>
      </c>
      <c r="G102" s="96">
        <v>1538.89</v>
      </c>
      <c r="I102" s="95" t="s">
        <v>37</v>
      </c>
      <c r="J102" s="97" t="str">
        <f aca="true" t="shared" si="3" ref="J102:J104">IF(OR(B102=":",G102=":"),":",(B102/(G102*1000))*100)</f>
        <v>:</v>
      </c>
      <c r="K102" s="97" t="str">
        <f aca="true" t="shared" si="4" ref="K102:K104">IF(OR(C102=":",G102=":"),":",(C102/(G102*1000))*100)</f>
        <v>:</v>
      </c>
      <c r="L102" s="97" t="str">
        <f>IF(OR(D102=":",G102=":"),":",(D102/(G102*1000))*100)</f>
        <v>:</v>
      </c>
      <c r="N102" s="95" t="s">
        <v>11</v>
      </c>
      <c r="O102" s="97">
        <v>1.395474180636468</v>
      </c>
      <c r="P102" s="97">
        <v>0.31480600800538977</v>
      </c>
      <c r="Q102" s="97">
        <v>1.7102603733206514</v>
      </c>
      <c r="S102" s="95" t="s">
        <v>28</v>
      </c>
      <c r="T102" s="97">
        <v>0.41006523765144454</v>
      </c>
      <c r="U102" s="97">
        <v>0.19571295433364397</v>
      </c>
      <c r="V102" s="97"/>
    </row>
    <row r="103" spans="1:22" ht="15">
      <c r="A103" s="95" t="s">
        <v>38</v>
      </c>
      <c r="B103" s="96">
        <v>41859</v>
      </c>
      <c r="C103" s="96">
        <v>3073</v>
      </c>
      <c r="D103" s="96">
        <v>44932</v>
      </c>
      <c r="F103" s="95" t="s">
        <v>38</v>
      </c>
      <c r="G103" s="96" t="s">
        <v>17</v>
      </c>
      <c r="I103" s="95" t="s">
        <v>38</v>
      </c>
      <c r="J103" s="97" t="str">
        <f t="shared" si="3"/>
        <v>:</v>
      </c>
      <c r="K103" s="97" t="str">
        <f t="shared" si="4"/>
        <v>:</v>
      </c>
      <c r="L103" s="97" t="str">
        <f>IF(OR(D103=":",G103=":"),":",(D103/(G103*1000))*100)</f>
        <v>:</v>
      </c>
      <c r="N103" s="95" t="s">
        <v>41</v>
      </c>
      <c r="O103" s="97">
        <v>0.5769099321730901</v>
      </c>
      <c r="P103" s="97">
        <v>0.34826752195173244</v>
      </c>
      <c r="Q103" s="97">
        <v>0.9251774541248226</v>
      </c>
      <c r="S103" s="95"/>
      <c r="T103" s="97"/>
      <c r="U103" s="97"/>
      <c r="V103" s="99"/>
    </row>
    <row r="104" spans="1:22" ht="15">
      <c r="A104" s="95" t="s">
        <v>39</v>
      </c>
      <c r="B104" s="96" t="s">
        <v>17</v>
      </c>
      <c r="C104" s="96" t="s">
        <v>17</v>
      </c>
      <c r="D104" s="96">
        <v>180381</v>
      </c>
      <c r="F104" s="95" t="s">
        <v>39</v>
      </c>
      <c r="G104" s="96">
        <v>1505.11</v>
      </c>
      <c r="I104" s="95" t="s">
        <v>39</v>
      </c>
      <c r="J104" s="97" t="str">
        <f t="shared" si="3"/>
        <v>:</v>
      </c>
      <c r="K104" s="97" t="str">
        <f t="shared" si="4"/>
        <v>:</v>
      </c>
      <c r="L104" s="110" t="s">
        <v>17</v>
      </c>
      <c r="N104" s="95" t="s">
        <v>28</v>
      </c>
      <c r="O104" s="97">
        <v>0.41006523765144454</v>
      </c>
      <c r="P104" s="97">
        <v>0.19571295433364397</v>
      </c>
      <c r="Q104" s="97">
        <v>0.6150978564771669</v>
      </c>
      <c r="S104" s="95" t="s">
        <v>39</v>
      </c>
      <c r="T104" s="97" t="s">
        <v>17</v>
      </c>
      <c r="U104" s="97" t="s">
        <v>17</v>
      </c>
      <c r="V104" s="97">
        <v>17.4</v>
      </c>
    </row>
    <row r="105" spans="1:24" ht="15">
      <c r="A105" s="95" t="s">
        <v>116</v>
      </c>
      <c r="B105" s="96">
        <v>4160</v>
      </c>
      <c r="C105" s="96">
        <v>244</v>
      </c>
      <c r="D105" s="96">
        <v>4404</v>
      </c>
      <c r="F105" s="95" t="s">
        <v>116</v>
      </c>
      <c r="G105" s="96">
        <v>255.56</v>
      </c>
      <c r="I105" s="95" t="s">
        <v>116</v>
      </c>
      <c r="J105" s="97">
        <f aca="true" t="shared" si="5" ref="J105">IF(OR(B105=":",G105=":"),":",(B105/(G105*1000))*100)</f>
        <v>1.627797777429958</v>
      </c>
      <c r="K105" s="97">
        <f aca="true" t="shared" si="6" ref="K105">IF(OR(C105=":",G105=":"),":",(C105/(G105*1000))*100)</f>
        <v>0.09547660040694944</v>
      </c>
      <c r="L105" s="97">
        <f>IF(OR(D105=":",G105=":"),":",(D105/(G105*1000))*100)</f>
        <v>1.7232743778369073</v>
      </c>
      <c r="N105" s="95" t="s">
        <v>84</v>
      </c>
      <c r="O105" s="97">
        <v>0.4659447360539714</v>
      </c>
      <c r="P105" s="97">
        <v>0.1483267918223231</v>
      </c>
      <c r="Q105" s="97">
        <v>0.6142715278762945</v>
      </c>
      <c r="S105" s="95"/>
      <c r="T105" s="97"/>
      <c r="U105" s="97"/>
      <c r="V105" s="98"/>
      <c r="W105" s="100"/>
      <c r="X105" s="100"/>
    </row>
    <row r="106" spans="1:22" ht="15">
      <c r="A106" s="95" t="s">
        <v>84</v>
      </c>
      <c r="B106" s="96">
        <v>5912</v>
      </c>
      <c r="C106" s="96">
        <v>1882</v>
      </c>
      <c r="D106" s="96">
        <v>7794</v>
      </c>
      <c r="F106" s="95" t="s">
        <v>84</v>
      </c>
      <c r="G106" s="96">
        <v>1268.82</v>
      </c>
      <c r="I106" s="95" t="s">
        <v>84</v>
      </c>
      <c r="J106" s="97">
        <f aca="true" t="shared" si="7" ref="J106:J109">IF(OR(B106=":",G106=":"),":",(B106/(G106*1000))*100)</f>
        <v>0.4659447360539714</v>
      </c>
      <c r="K106" s="97">
        <f aca="true" t="shared" si="8" ref="K106:K109">IF(OR(C106=":",G106=":"),":",(C106/(G106*1000))*100)</f>
        <v>0.1483267918223231</v>
      </c>
      <c r="L106" s="97">
        <f aca="true" t="shared" si="9" ref="L106:L109">IF(OR(D106=":",G106=":"),":",(D106/(G106*1000))*100)</f>
        <v>0.6142715278762945</v>
      </c>
      <c r="N106" s="95" t="s">
        <v>115</v>
      </c>
      <c r="O106" s="97">
        <v>0.07832875772134523</v>
      </c>
      <c r="P106" s="97">
        <v>0.015785861358956762</v>
      </c>
      <c r="Q106" s="97">
        <v>0.09411461908030198</v>
      </c>
      <c r="S106" s="95" t="s">
        <v>116</v>
      </c>
      <c r="T106" s="97">
        <v>1.627797777429958</v>
      </c>
      <c r="U106" s="97">
        <v>0.09547660040694944</v>
      </c>
      <c r="V106" s="97">
        <v>1.7232743778369073</v>
      </c>
    </row>
    <row r="107" spans="1:22" ht="15">
      <c r="A107" s="95" t="s">
        <v>115</v>
      </c>
      <c r="B107" s="96">
        <v>913</v>
      </c>
      <c r="C107" s="96">
        <v>184</v>
      </c>
      <c r="D107" s="96">
        <v>1097</v>
      </c>
      <c r="F107" s="95" t="s">
        <v>115</v>
      </c>
      <c r="G107" s="96">
        <v>1165.6</v>
      </c>
      <c r="I107" s="95" t="s">
        <v>115</v>
      </c>
      <c r="J107" s="97">
        <f t="shared" si="7"/>
        <v>0.07832875772134523</v>
      </c>
      <c r="K107" s="97">
        <f t="shared" si="8"/>
        <v>0.015785861358956762</v>
      </c>
      <c r="L107" s="97">
        <f t="shared" si="9"/>
        <v>0.09411461908030198</v>
      </c>
      <c r="N107" s="95" t="s">
        <v>37</v>
      </c>
      <c r="O107" s="97" t="s">
        <v>17</v>
      </c>
      <c r="P107" s="97" t="s">
        <v>17</v>
      </c>
      <c r="Q107" s="97" t="s">
        <v>17</v>
      </c>
      <c r="S107" s="95" t="s">
        <v>41</v>
      </c>
      <c r="T107" s="97">
        <v>0.5769099321730901</v>
      </c>
      <c r="U107" s="97">
        <v>0.34826752195173244</v>
      </c>
      <c r="V107" s="97">
        <v>0.9251774541248226</v>
      </c>
    </row>
    <row r="108" spans="1:22" ht="15">
      <c r="A108" s="95" t="s">
        <v>40</v>
      </c>
      <c r="B108" s="96" t="s">
        <v>17</v>
      </c>
      <c r="C108" s="96" t="s">
        <v>17</v>
      </c>
      <c r="D108" s="96" t="s">
        <v>17</v>
      </c>
      <c r="F108" s="95" t="s">
        <v>40</v>
      </c>
      <c r="G108" s="96">
        <v>3506.08</v>
      </c>
      <c r="I108" s="95" t="s">
        <v>40</v>
      </c>
      <c r="J108" s="97" t="str">
        <f t="shared" si="7"/>
        <v>:</v>
      </c>
      <c r="K108" s="97" t="str">
        <f t="shared" si="8"/>
        <v>:</v>
      </c>
      <c r="L108" s="97" t="str">
        <f t="shared" si="9"/>
        <v>:</v>
      </c>
      <c r="N108" s="95" t="s">
        <v>39</v>
      </c>
      <c r="O108" s="97" t="s">
        <v>17</v>
      </c>
      <c r="P108" s="97" t="s">
        <v>17</v>
      </c>
      <c r="Q108" s="97" t="s">
        <v>17</v>
      </c>
      <c r="S108" s="95" t="s">
        <v>84</v>
      </c>
      <c r="T108" s="97">
        <v>0.4659447360539714</v>
      </c>
      <c r="U108" s="97">
        <v>0.1483267918223231</v>
      </c>
      <c r="V108" s="97">
        <v>0.6142715278762945</v>
      </c>
    </row>
    <row r="109" spans="1:22" ht="15">
      <c r="A109" s="95" t="s">
        <v>41</v>
      </c>
      <c r="B109" s="96">
        <v>219445</v>
      </c>
      <c r="C109" s="96">
        <v>132474</v>
      </c>
      <c r="D109" s="96">
        <v>351919</v>
      </c>
      <c r="F109" s="95" t="s">
        <v>41</v>
      </c>
      <c r="G109" s="96">
        <v>38038</v>
      </c>
      <c r="I109" s="95" t="s">
        <v>41</v>
      </c>
      <c r="J109" s="97">
        <f t="shared" si="7"/>
        <v>0.5769099321730901</v>
      </c>
      <c r="K109" s="97">
        <f t="shared" si="8"/>
        <v>0.34826752195173244</v>
      </c>
      <c r="L109" s="97">
        <f t="shared" si="9"/>
        <v>0.9251774541248226</v>
      </c>
      <c r="N109" s="95" t="s">
        <v>40</v>
      </c>
      <c r="O109" s="97" t="s">
        <v>17</v>
      </c>
      <c r="P109" s="97" t="s">
        <v>17</v>
      </c>
      <c r="Q109" s="97" t="s">
        <v>17</v>
      </c>
      <c r="S109" s="95" t="s">
        <v>115</v>
      </c>
      <c r="T109" s="97">
        <v>0.07832875772134523</v>
      </c>
      <c r="U109" s="97">
        <v>0.015785861358956762</v>
      </c>
      <c r="V109" s="97">
        <v>0.09411461908030198</v>
      </c>
    </row>
    <row r="110" spans="7:21" ht="15">
      <c r="G110" s="125"/>
      <c r="S110" s="117" t="s">
        <v>151</v>
      </c>
      <c r="T110" s="100"/>
      <c r="U110" s="100"/>
    </row>
    <row r="111" spans="1:19" ht="14.4" customHeight="1">
      <c r="A111" s="91" t="s">
        <v>42</v>
      </c>
      <c r="S111" s="101" t="s">
        <v>95</v>
      </c>
    </row>
    <row r="112" spans="1:4" ht="14.4" customHeight="1">
      <c r="A112" s="91" t="s">
        <v>17</v>
      </c>
      <c r="D112" s="91" t="s">
        <v>43</v>
      </c>
    </row>
    <row r="113" ht="14.4" customHeight="1"/>
    <row r="114" ht="15" customHeight="1"/>
    <row r="115" ht="15">
      <c r="G115" s="125"/>
    </row>
    <row r="116" ht="15">
      <c r="F116" s="125"/>
    </row>
  </sheetData>
  <hyperlinks>
    <hyperlink ref="A60" r:id="rId1" display="https://ec.europa.eu/eurostat/databrowser/bookmark/4c6e20b9-81a5-4590-a425-004aa9463852?lang=en"/>
    <hyperlink ref="A61" r:id="rId2" display="https://ec.europa.eu/eurostat/databrowser/bookmark/c6a31be4-680e-4399-a172-1b4c3334c816?lang=en"/>
  </hyperlinks>
  <printOptions/>
  <pageMargins left="0.7" right="0.7" top="0.75" bottom="0.75" header="0.3" footer="0.3"/>
  <pageSetup horizontalDpi="90" verticalDpi="90" orientation="portrait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46:K87"/>
  <sheetViews>
    <sheetView showGridLines="0" workbookViewId="0" topLeftCell="A1">
      <selection activeCell="A47" sqref="A47"/>
    </sheetView>
  </sheetViews>
  <sheetFormatPr defaultColWidth="9.140625" defaultRowHeight="15"/>
  <cols>
    <col min="1" max="16384" width="9.140625" style="3" customWidth="1"/>
  </cols>
  <sheetData>
    <row r="46" ht="15">
      <c r="A46" s="3" t="s">
        <v>81</v>
      </c>
    </row>
    <row r="47" ht="14.4">
      <c r="A47" s="120" t="s">
        <v>130</v>
      </c>
    </row>
    <row r="48" ht="14.4">
      <c r="A48" s="120" t="s">
        <v>131</v>
      </c>
    </row>
    <row r="50" spans="1:4" ht="15">
      <c r="A50" s="2" t="s">
        <v>96</v>
      </c>
      <c r="D50" s="2" t="s">
        <v>97</v>
      </c>
    </row>
    <row r="52" spans="1:5" ht="15">
      <c r="A52" s="2" t="s">
        <v>0</v>
      </c>
      <c r="B52" s="89">
        <v>44595.958333333336</v>
      </c>
      <c r="D52" s="2" t="s">
        <v>0</v>
      </c>
      <c r="E52" s="89">
        <v>44594.958333333336</v>
      </c>
    </row>
    <row r="53" spans="1:5" ht="15">
      <c r="A53" s="2" t="s">
        <v>1</v>
      </c>
      <c r="B53" s="89">
        <v>45078.700694444444</v>
      </c>
      <c r="D53" s="2" t="s">
        <v>1</v>
      </c>
      <c r="E53" s="89">
        <v>45078.70416666667</v>
      </c>
    </row>
    <row r="54" spans="1:5" ht="15">
      <c r="A54" s="2" t="s">
        <v>2</v>
      </c>
      <c r="B54" s="2" t="s">
        <v>3</v>
      </c>
      <c r="D54" s="2" t="s">
        <v>2</v>
      </c>
      <c r="E54" s="2" t="s">
        <v>3</v>
      </c>
    </row>
    <row r="56" spans="1:5" ht="15">
      <c r="A56" s="2" t="s">
        <v>4</v>
      </c>
      <c r="B56" s="2" t="s">
        <v>98</v>
      </c>
      <c r="D56" s="2" t="s">
        <v>99</v>
      </c>
      <c r="E56" s="2" t="s">
        <v>100</v>
      </c>
    </row>
    <row r="57" spans="1:10" ht="12">
      <c r="A57" s="2" t="s">
        <v>46</v>
      </c>
      <c r="B57" s="119" t="s">
        <v>127</v>
      </c>
      <c r="D57" s="2" t="s">
        <v>46</v>
      </c>
      <c r="E57" s="119" t="s">
        <v>127</v>
      </c>
      <c r="J57" s="94" t="s">
        <v>128</v>
      </c>
    </row>
    <row r="58" ht="15">
      <c r="J58" s="92" t="s">
        <v>52</v>
      </c>
    </row>
    <row r="59" spans="1:11" ht="15">
      <c r="A59" s="102" t="s">
        <v>48</v>
      </c>
      <c r="B59" s="102" t="s">
        <v>129</v>
      </c>
      <c r="D59" s="102" t="s">
        <v>48</v>
      </c>
      <c r="E59" s="127" t="s">
        <v>129</v>
      </c>
      <c r="G59" s="102" t="s">
        <v>48</v>
      </c>
      <c r="H59" s="102" t="s">
        <v>129</v>
      </c>
      <c r="J59" s="102"/>
      <c r="K59" s="102" t="s">
        <v>129</v>
      </c>
    </row>
    <row r="60" spans="1:11" ht="15">
      <c r="A60" s="102" t="s">
        <v>10</v>
      </c>
      <c r="B60" s="103">
        <v>65415</v>
      </c>
      <c r="D60" s="126" t="s">
        <v>10</v>
      </c>
      <c r="E60" s="128">
        <v>2452.66</v>
      </c>
      <c r="G60" s="102" t="s">
        <v>10</v>
      </c>
      <c r="H60" s="104">
        <f aca="true" t="shared" si="0" ref="H60:H77">IF(OR(B60=":",E60=":"),":",(B60/(E60*1000))*100)</f>
        <v>2.667104286774359</v>
      </c>
      <c r="J60" s="102" t="s">
        <v>36</v>
      </c>
      <c r="K60" s="104">
        <v>6.22653253820051</v>
      </c>
    </row>
    <row r="61" spans="1:11" ht="15">
      <c r="A61" s="102" t="s">
        <v>11</v>
      </c>
      <c r="B61" s="103">
        <v>30458</v>
      </c>
      <c r="D61" s="126" t="s">
        <v>11</v>
      </c>
      <c r="E61" s="129">
        <v>11639.98</v>
      </c>
      <c r="G61" s="102" t="s">
        <v>11</v>
      </c>
      <c r="H61" s="104">
        <f t="shared" si="0"/>
        <v>0.2616671162665228</v>
      </c>
      <c r="J61" s="102" t="s">
        <v>15</v>
      </c>
      <c r="K61" s="104">
        <v>5.520824421543846</v>
      </c>
    </row>
    <row r="62" spans="1:11" ht="15">
      <c r="A62" s="102" t="s">
        <v>83</v>
      </c>
      <c r="B62" s="103">
        <v>112347</v>
      </c>
      <c r="D62" s="126" t="s">
        <v>83</v>
      </c>
      <c r="E62" s="128">
        <v>8227.11</v>
      </c>
      <c r="G62" s="102" t="s">
        <v>83</v>
      </c>
      <c r="H62" s="104">
        <f t="shared" si="0"/>
        <v>1.36557065603839</v>
      </c>
      <c r="J62" s="102" t="s">
        <v>35</v>
      </c>
      <c r="K62" s="104">
        <v>4.3870743650634845</v>
      </c>
    </row>
    <row r="63" spans="1:11" ht="15">
      <c r="A63" s="102" t="s">
        <v>47</v>
      </c>
      <c r="B63" s="103" t="s">
        <v>17</v>
      </c>
      <c r="D63" s="126" t="s">
        <v>47</v>
      </c>
      <c r="E63" s="130">
        <v>42397.6</v>
      </c>
      <c r="G63" s="102" t="s">
        <v>47</v>
      </c>
      <c r="H63" s="104" t="str">
        <f t="shared" si="0"/>
        <v>:</v>
      </c>
      <c r="J63" s="102" t="s">
        <v>25</v>
      </c>
      <c r="K63" s="104">
        <v>3.490662482540134</v>
      </c>
    </row>
    <row r="64" spans="1:11" ht="15">
      <c r="A64" s="102" t="s">
        <v>15</v>
      </c>
      <c r="B64" s="103">
        <v>70984</v>
      </c>
      <c r="D64" s="126" t="s">
        <v>15</v>
      </c>
      <c r="E64" s="129">
        <v>1285.75</v>
      </c>
      <c r="G64" s="102" t="s">
        <v>15</v>
      </c>
      <c r="H64" s="104">
        <f t="shared" si="0"/>
        <v>5.520824421543846</v>
      </c>
      <c r="J64" s="102" t="s">
        <v>24</v>
      </c>
      <c r="K64" s="104">
        <v>3.0276163761437256</v>
      </c>
    </row>
    <row r="65" spans="1:11" ht="15">
      <c r="A65" s="102" t="s">
        <v>16</v>
      </c>
      <c r="B65" s="103">
        <v>9501</v>
      </c>
      <c r="D65" s="126" t="s">
        <v>16</v>
      </c>
      <c r="E65" s="128">
        <v>2363.97</v>
      </c>
      <c r="G65" s="102" t="s">
        <v>16</v>
      </c>
      <c r="H65" s="104">
        <f t="shared" si="0"/>
        <v>0.4019086536631175</v>
      </c>
      <c r="J65" s="102" t="s">
        <v>10</v>
      </c>
      <c r="K65" s="104">
        <v>2.667104286774359</v>
      </c>
    </row>
    <row r="66" spans="1:11" ht="15">
      <c r="A66" s="102" t="s">
        <v>18</v>
      </c>
      <c r="B66" s="103" t="s">
        <v>17</v>
      </c>
      <c r="D66" s="126" t="s">
        <v>18</v>
      </c>
      <c r="E66" s="129">
        <v>3095.45</v>
      </c>
      <c r="G66" s="102" t="s">
        <v>18</v>
      </c>
      <c r="H66" s="104" t="str">
        <f t="shared" si="0"/>
        <v>:</v>
      </c>
      <c r="J66" s="102" t="s">
        <v>26</v>
      </c>
      <c r="K66" s="104">
        <v>2.0058435822518175</v>
      </c>
    </row>
    <row r="67" spans="1:11" ht="15">
      <c r="A67" s="102" t="s">
        <v>19</v>
      </c>
      <c r="B67" s="103">
        <v>336485</v>
      </c>
      <c r="D67" s="126" t="s">
        <v>19</v>
      </c>
      <c r="E67" s="128">
        <v>25517.6</v>
      </c>
      <c r="G67" s="102" t="s">
        <v>19</v>
      </c>
      <c r="H67" s="104">
        <f t="shared" si="0"/>
        <v>1.3186389002100511</v>
      </c>
      <c r="J67" s="102" t="s">
        <v>21</v>
      </c>
      <c r="K67" s="104">
        <v>1.7280584436278847</v>
      </c>
    </row>
    <row r="68" spans="1:11" ht="15">
      <c r="A68" s="102" t="s">
        <v>20</v>
      </c>
      <c r="B68" s="103">
        <v>1068579</v>
      </c>
      <c r="D68" s="126" t="s">
        <v>20</v>
      </c>
      <c r="E68" s="129">
        <v>66881.64</v>
      </c>
      <c r="G68" s="102" t="s">
        <v>20</v>
      </c>
      <c r="H68" s="104">
        <f t="shared" si="0"/>
        <v>1.597716503363255</v>
      </c>
      <c r="J68" s="102" t="s">
        <v>20</v>
      </c>
      <c r="K68" s="104">
        <v>1.597716503363255</v>
      </c>
    </row>
    <row r="69" spans="1:11" ht="15">
      <c r="A69" s="102" t="s">
        <v>21</v>
      </c>
      <c r="B69" s="103">
        <v>63441</v>
      </c>
      <c r="D69" s="126" t="s">
        <v>21</v>
      </c>
      <c r="E69" s="128">
        <v>3671.23</v>
      </c>
      <c r="G69" s="102" t="s">
        <v>21</v>
      </c>
      <c r="H69" s="104">
        <f t="shared" si="0"/>
        <v>1.7280584436278847</v>
      </c>
      <c r="J69" s="102" t="s">
        <v>29</v>
      </c>
      <c r="K69" s="104">
        <v>1.4881914511494252</v>
      </c>
    </row>
    <row r="70" spans="1:11" ht="15">
      <c r="A70" s="102" t="s">
        <v>22</v>
      </c>
      <c r="B70" s="103" t="s">
        <v>17</v>
      </c>
      <c r="D70" s="126" t="s">
        <v>22</v>
      </c>
      <c r="E70" s="129">
        <v>16632.66</v>
      </c>
      <c r="G70" s="102" t="s">
        <v>22</v>
      </c>
      <c r="H70" s="104" t="str">
        <f t="shared" si="0"/>
        <v>:</v>
      </c>
      <c r="J70" s="102" t="s">
        <v>32</v>
      </c>
      <c r="K70" s="104">
        <v>1.4533490025281328</v>
      </c>
    </row>
    <row r="71" spans="1:11" ht="15">
      <c r="A71" s="102" t="s">
        <v>23</v>
      </c>
      <c r="B71" s="103">
        <v>566</v>
      </c>
      <c r="D71" s="126" t="s">
        <v>23</v>
      </c>
      <c r="E71" s="128">
        <v>51.22</v>
      </c>
      <c r="G71" s="102" t="s">
        <v>23</v>
      </c>
      <c r="H71" s="104">
        <f t="shared" si="0"/>
        <v>1.1050370948848107</v>
      </c>
      <c r="J71" s="102" t="s">
        <v>34</v>
      </c>
      <c r="K71" s="104">
        <v>1.4086916556020834</v>
      </c>
    </row>
    <row r="72" spans="1:11" ht="15">
      <c r="A72" s="102" t="s">
        <v>24</v>
      </c>
      <c r="B72" s="103">
        <v>90665</v>
      </c>
      <c r="D72" s="126" t="s">
        <v>24</v>
      </c>
      <c r="E72" s="131">
        <v>2994.6</v>
      </c>
      <c r="G72" s="102" t="s">
        <v>24</v>
      </c>
      <c r="H72" s="104">
        <f t="shared" si="0"/>
        <v>3.0276163761437256</v>
      </c>
      <c r="J72" s="102" t="s">
        <v>83</v>
      </c>
      <c r="K72" s="104">
        <v>1.36557065603839</v>
      </c>
    </row>
    <row r="73" spans="1:11" ht="15">
      <c r="A73" s="102" t="s">
        <v>25</v>
      </c>
      <c r="B73" s="103">
        <v>186430</v>
      </c>
      <c r="D73" s="126" t="s">
        <v>25</v>
      </c>
      <c r="E73" s="128">
        <v>5340.82</v>
      </c>
      <c r="G73" s="102" t="s">
        <v>25</v>
      </c>
      <c r="H73" s="104">
        <f t="shared" si="0"/>
        <v>3.490662482540134</v>
      </c>
      <c r="J73" s="102" t="s">
        <v>19</v>
      </c>
      <c r="K73" s="104">
        <v>1.3186389002100511</v>
      </c>
    </row>
    <row r="74" spans="1:11" ht="15">
      <c r="A74" s="102" t="s">
        <v>26</v>
      </c>
      <c r="B74" s="103">
        <v>2952</v>
      </c>
      <c r="D74" s="126" t="s">
        <v>26</v>
      </c>
      <c r="E74" s="129">
        <v>147.17</v>
      </c>
      <c r="G74" s="102" t="s">
        <v>26</v>
      </c>
      <c r="H74" s="104">
        <f t="shared" si="0"/>
        <v>2.0058435822518175</v>
      </c>
      <c r="J74" s="102" t="s">
        <v>23</v>
      </c>
      <c r="K74" s="104">
        <v>1.1050370948848107</v>
      </c>
    </row>
    <row r="75" spans="1:11" ht="15">
      <c r="A75" s="102" t="s">
        <v>27</v>
      </c>
      <c r="B75" s="103">
        <v>99523</v>
      </c>
      <c r="D75" s="126" t="s">
        <v>27</v>
      </c>
      <c r="E75" s="128">
        <v>13969.54</v>
      </c>
      <c r="G75" s="102" t="s">
        <v>27</v>
      </c>
      <c r="H75" s="104">
        <f t="shared" si="0"/>
        <v>0.7124286125384228</v>
      </c>
      <c r="J75" s="102" t="s">
        <v>31</v>
      </c>
      <c r="K75" s="104">
        <v>0.8717630281901432</v>
      </c>
    </row>
    <row r="76" spans="1:11" ht="15">
      <c r="A76" s="102" t="s">
        <v>28</v>
      </c>
      <c r="B76" s="103">
        <v>6</v>
      </c>
      <c r="D76" s="126" t="s">
        <v>28</v>
      </c>
      <c r="E76" s="131">
        <v>0</v>
      </c>
      <c r="G76" s="105" t="s">
        <v>28</v>
      </c>
      <c r="H76" s="106" t="e">
        <f>IF(OR(B76=":",E76=":"),":",(B76/(E76*1000))*100)</f>
        <v>#DIV/0!</v>
      </c>
      <c r="J76" s="102" t="s">
        <v>27</v>
      </c>
      <c r="K76" s="104">
        <v>0.7124286125384228</v>
      </c>
    </row>
    <row r="77" spans="1:11" ht="15">
      <c r="A77" s="102" t="s">
        <v>29</v>
      </c>
      <c r="B77" s="103">
        <v>19887</v>
      </c>
      <c r="D77" s="126" t="s">
        <v>29</v>
      </c>
      <c r="E77" s="128">
        <v>1336.32</v>
      </c>
      <c r="G77" s="102" t="s">
        <v>29</v>
      </c>
      <c r="H77" s="104">
        <f t="shared" si="0"/>
        <v>1.4881914511494252</v>
      </c>
      <c r="J77" s="102" t="s">
        <v>16</v>
      </c>
      <c r="K77" s="104">
        <v>0.4019086536631175</v>
      </c>
    </row>
    <row r="78" spans="1:11" ht="15">
      <c r="A78" s="102" t="s">
        <v>31</v>
      </c>
      <c r="B78" s="103">
        <v>296367</v>
      </c>
      <c r="D78" s="126" t="s">
        <v>31</v>
      </c>
      <c r="E78" s="128">
        <v>33996.28</v>
      </c>
      <c r="G78" s="102" t="s">
        <v>31</v>
      </c>
      <c r="H78" s="104">
        <f>IF(OR(B78=":",E78=":"),":",(B78/(E78*1000))*100)</f>
        <v>0.8717630281901432</v>
      </c>
      <c r="J78" s="102" t="s">
        <v>11</v>
      </c>
      <c r="K78" s="104">
        <v>0.2616671162665228</v>
      </c>
    </row>
    <row r="79" spans="1:11" ht="15">
      <c r="A79" s="102" t="s">
        <v>44</v>
      </c>
      <c r="B79" s="103" t="s">
        <v>17</v>
      </c>
      <c r="D79" s="102" t="s">
        <v>44</v>
      </c>
      <c r="E79" s="128">
        <v>1127.7</v>
      </c>
      <c r="G79" s="102" t="s">
        <v>44</v>
      </c>
      <c r="H79" s="104" t="s">
        <v>17</v>
      </c>
      <c r="J79" s="102" t="s">
        <v>22</v>
      </c>
      <c r="K79" s="104" t="s">
        <v>17</v>
      </c>
    </row>
    <row r="80" spans="1:11" ht="15">
      <c r="A80" s="102" t="s">
        <v>32</v>
      </c>
      <c r="B80" s="103">
        <v>403904</v>
      </c>
      <c r="D80" s="126" t="s">
        <v>32</v>
      </c>
      <c r="E80" s="128">
        <v>27791.26</v>
      </c>
      <c r="G80" s="102" t="s">
        <v>32</v>
      </c>
      <c r="H80" s="104">
        <f>IF(OR(B80=":",E80=":"),":",(B80/(E80*1000))*100)</f>
        <v>1.4533490025281328</v>
      </c>
      <c r="J80" s="102" t="s">
        <v>33</v>
      </c>
      <c r="K80" s="104" t="s">
        <v>17</v>
      </c>
    </row>
    <row r="81" spans="1:11" ht="15">
      <c r="A81" s="102" t="s">
        <v>33</v>
      </c>
      <c r="B81" s="103" t="s">
        <v>17</v>
      </c>
      <c r="D81" s="126" t="s">
        <v>33</v>
      </c>
      <c r="E81" s="129">
        <v>700.55</v>
      </c>
      <c r="G81" s="102" t="s">
        <v>33</v>
      </c>
      <c r="H81" s="104" t="str">
        <f>IF(OR(B81=":",E81=":"),":",(B81/(E81*1000))*100)</f>
        <v>:</v>
      </c>
      <c r="J81" s="102" t="s">
        <v>18</v>
      </c>
      <c r="K81" s="104" t="s">
        <v>17</v>
      </c>
    </row>
    <row r="82" spans="1:11" ht="15">
      <c r="A82" s="102" t="s">
        <v>34</v>
      </c>
      <c r="B82" s="103">
        <v>60687</v>
      </c>
      <c r="D82" s="126" t="s">
        <v>34</v>
      </c>
      <c r="E82" s="128">
        <v>4308.04</v>
      </c>
      <c r="G82" s="102" t="s">
        <v>34</v>
      </c>
      <c r="H82" s="104">
        <f>IF(OR(B82=":",E82=":"),":",(B82/(E82*1000))*100)</f>
        <v>1.4086916556020834</v>
      </c>
      <c r="J82" s="102" t="s">
        <v>44</v>
      </c>
      <c r="K82" s="104" t="s">
        <v>17</v>
      </c>
    </row>
    <row r="83" spans="1:11" ht="15">
      <c r="A83" s="102" t="s">
        <v>35</v>
      </c>
      <c r="B83" s="103">
        <v>116200</v>
      </c>
      <c r="D83" s="126" t="s">
        <v>35</v>
      </c>
      <c r="E83" s="129">
        <v>2648.69</v>
      </c>
      <c r="G83" s="102" t="s">
        <v>35</v>
      </c>
      <c r="H83" s="104">
        <f>IF(OR(B83=":",E83=":"),":",(B83/(E83*1000))*100)</f>
        <v>4.3870743650634845</v>
      </c>
      <c r="J83" s="102" t="s">
        <v>47</v>
      </c>
      <c r="K83" s="104" t="s">
        <v>17</v>
      </c>
    </row>
    <row r="84" spans="1:11" ht="15">
      <c r="A84" s="102" t="s">
        <v>36</v>
      </c>
      <c r="B84" s="103">
        <v>310100</v>
      </c>
      <c r="D84" s="126" t="s">
        <v>36</v>
      </c>
      <c r="E84" s="130">
        <v>4980.3</v>
      </c>
      <c r="G84" s="102" t="s">
        <v>36</v>
      </c>
      <c r="H84" s="104">
        <f>IF(OR(B84=":",E84=":"),":",(B84/(E84*1000))*100)</f>
        <v>6.22653253820051</v>
      </c>
      <c r="J84" s="105" t="s">
        <v>28</v>
      </c>
      <c r="K84" s="106" t="e">
        <v>#DIV/0!</v>
      </c>
    </row>
    <row r="85" ht="15">
      <c r="J85" s="90" t="s">
        <v>152</v>
      </c>
    </row>
    <row r="86" spans="1:10" ht="15">
      <c r="A86" s="2" t="s">
        <v>42</v>
      </c>
      <c r="J86" s="101" t="s">
        <v>102</v>
      </c>
    </row>
    <row r="87" spans="1:2" ht="15">
      <c r="A87" s="2" t="s">
        <v>17</v>
      </c>
      <c r="B87" s="2" t="s">
        <v>43</v>
      </c>
    </row>
  </sheetData>
  <hyperlinks>
    <hyperlink ref="A48" r:id="rId1" display="https://ec.europa.eu/eurostat/databrowser/bookmark/04de698a-a81b-4914-baba-c53e40b3c2f9?lang=en"/>
    <hyperlink ref="A47" r:id="rId2" display="https://ec.europa.eu/eurostat/databrowser/bookmark/be8222e5-067e-44ef-8a47-6cbe225f3297?lang=en"/>
  </hyperlinks>
  <printOptions/>
  <pageMargins left="0.7" right="0.7" top="0.75" bottom="0.75" header="0.3" footer="0.3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46:K87"/>
  <sheetViews>
    <sheetView showGridLines="0" workbookViewId="0" topLeftCell="A1">
      <selection activeCell="T35" sqref="T35"/>
    </sheetView>
  </sheetViews>
  <sheetFormatPr defaultColWidth="9.140625" defaultRowHeight="15"/>
  <cols>
    <col min="1" max="16384" width="9.140625" style="3" customWidth="1"/>
  </cols>
  <sheetData>
    <row r="46" ht="15">
      <c r="A46" s="3" t="s">
        <v>81</v>
      </c>
    </row>
    <row r="47" ht="14.4">
      <c r="A47" s="120" t="s">
        <v>135</v>
      </c>
    </row>
    <row r="48" ht="14.4">
      <c r="A48" s="120" t="s">
        <v>136</v>
      </c>
    </row>
    <row r="50" spans="1:4" ht="15">
      <c r="A50" s="2" t="s">
        <v>96</v>
      </c>
      <c r="D50" s="2" t="s">
        <v>97</v>
      </c>
    </row>
    <row r="52" spans="1:5" ht="15">
      <c r="A52" s="2" t="s">
        <v>0</v>
      </c>
      <c r="B52" s="89">
        <v>45068.958333333336</v>
      </c>
      <c r="D52" s="2" t="s">
        <v>0</v>
      </c>
      <c r="E52" s="89">
        <v>45070.958333333336</v>
      </c>
    </row>
    <row r="53" spans="1:5" ht="15">
      <c r="A53" s="2" t="s">
        <v>1</v>
      </c>
      <c r="B53" s="89">
        <v>45083.42013888889</v>
      </c>
      <c r="D53" s="2" t="s">
        <v>1</v>
      </c>
      <c r="E53" s="89">
        <v>45083.43263888889</v>
      </c>
    </row>
    <row r="54" spans="1:5" ht="15">
      <c r="A54" s="2" t="s">
        <v>2</v>
      </c>
      <c r="B54" s="2" t="s">
        <v>3</v>
      </c>
      <c r="D54" s="2" t="s">
        <v>2</v>
      </c>
      <c r="E54" s="2" t="s">
        <v>3</v>
      </c>
    </row>
    <row r="56" spans="1:5" ht="15">
      <c r="A56" s="2" t="s">
        <v>4</v>
      </c>
      <c r="B56" s="2" t="s">
        <v>98</v>
      </c>
      <c r="D56" s="2" t="s">
        <v>99</v>
      </c>
      <c r="E56" s="2" t="s">
        <v>100</v>
      </c>
    </row>
    <row r="57" spans="1:10" ht="12">
      <c r="A57" s="2" t="s">
        <v>46</v>
      </c>
      <c r="B57" s="119" t="s">
        <v>127</v>
      </c>
      <c r="D57" s="2" t="s">
        <v>46</v>
      </c>
      <c r="E57" s="119" t="s">
        <v>127</v>
      </c>
      <c r="J57" s="94" t="s">
        <v>137</v>
      </c>
    </row>
    <row r="58" ht="15">
      <c r="J58" s="92" t="s">
        <v>52</v>
      </c>
    </row>
    <row r="59" spans="1:11" ht="15">
      <c r="A59" s="102" t="s">
        <v>48</v>
      </c>
      <c r="B59" s="102" t="s">
        <v>101</v>
      </c>
      <c r="D59" s="102" t="s">
        <v>48</v>
      </c>
      <c r="E59" s="127" t="s">
        <v>101</v>
      </c>
      <c r="G59" s="102" t="s">
        <v>48</v>
      </c>
      <c r="H59" s="102" t="s">
        <v>101</v>
      </c>
      <c r="J59" s="102"/>
      <c r="K59" s="102" t="s">
        <v>101</v>
      </c>
    </row>
    <row r="60" spans="1:11" ht="15">
      <c r="A60" s="102" t="s">
        <v>10</v>
      </c>
      <c r="B60" s="103">
        <v>91606</v>
      </c>
      <c r="D60" s="126" t="s">
        <v>10</v>
      </c>
      <c r="E60" s="132">
        <v>2494.74</v>
      </c>
      <c r="G60" s="102" t="s">
        <v>10</v>
      </c>
      <c r="H60" s="104">
        <f>IF(OR(B60=":",E60=":"),":",(B60/(E60*1000))*100)</f>
        <v>3.671965816077026</v>
      </c>
      <c r="J60" s="102" t="s">
        <v>36</v>
      </c>
      <c r="K60" s="104">
        <v>17.682354963050255</v>
      </c>
    </row>
    <row r="61" spans="1:11" ht="15">
      <c r="A61" s="102" t="s">
        <v>11</v>
      </c>
      <c r="B61" s="103">
        <v>11032</v>
      </c>
      <c r="D61" s="126" t="s">
        <v>11</v>
      </c>
      <c r="E61" s="133">
        <v>488.18</v>
      </c>
      <c r="G61" s="102" t="s">
        <v>11</v>
      </c>
      <c r="H61" s="104">
        <f aca="true" t="shared" si="0" ref="H61:H77">IF(OR(B61=":",E61=":"),":",(B61/(E61*1000))*100)</f>
        <v>2.259822196730714</v>
      </c>
      <c r="J61" s="102" t="s">
        <v>47</v>
      </c>
      <c r="K61" s="104">
        <v>11.19389561778809</v>
      </c>
    </row>
    <row r="62" spans="1:11" ht="15">
      <c r="A62" s="102" t="s">
        <v>83</v>
      </c>
      <c r="B62" s="103">
        <v>1373</v>
      </c>
      <c r="D62" s="126" t="s">
        <v>83</v>
      </c>
      <c r="E62" s="132">
        <v>275.32</v>
      </c>
      <c r="G62" s="102" t="s">
        <v>83</v>
      </c>
      <c r="H62" s="104">
        <f t="shared" si="0"/>
        <v>0.4986924306261804</v>
      </c>
      <c r="J62" s="102" t="s">
        <v>29</v>
      </c>
      <c r="K62" s="104">
        <v>5.35161142207842</v>
      </c>
    </row>
    <row r="63" spans="1:11" ht="15">
      <c r="A63" s="102" t="s">
        <v>47</v>
      </c>
      <c r="B63" s="103">
        <v>476701</v>
      </c>
      <c r="D63" s="126" t="s">
        <v>47</v>
      </c>
      <c r="E63" s="133">
        <v>4258.58</v>
      </c>
      <c r="G63" s="102" t="s">
        <v>47</v>
      </c>
      <c r="H63" s="104">
        <f t="shared" si="0"/>
        <v>11.19389561778809</v>
      </c>
      <c r="J63" s="102" t="s">
        <v>10</v>
      </c>
      <c r="K63" s="104">
        <v>3.671965816077026</v>
      </c>
    </row>
    <row r="64" spans="1:11" ht="15">
      <c r="A64" s="102" t="s">
        <v>15</v>
      </c>
      <c r="B64" s="103">
        <v>599</v>
      </c>
      <c r="D64" s="126" t="s">
        <v>15</v>
      </c>
      <c r="E64" s="132">
        <v>44.45</v>
      </c>
      <c r="G64" s="102" t="s">
        <v>15</v>
      </c>
      <c r="H64" s="104">
        <f t="shared" si="0"/>
        <v>1.3475815523059618</v>
      </c>
      <c r="J64" s="102" t="s">
        <v>24</v>
      </c>
      <c r="K64" s="104">
        <v>3.5299539170506917</v>
      </c>
    </row>
    <row r="65" spans="1:11" ht="15">
      <c r="A65" s="102" t="s">
        <v>16</v>
      </c>
      <c r="B65" s="107">
        <v>2936</v>
      </c>
      <c r="D65" s="126" t="s">
        <v>16</v>
      </c>
      <c r="E65" s="133">
        <v>162.52</v>
      </c>
      <c r="G65" s="102" t="s">
        <v>16</v>
      </c>
      <c r="H65" s="104">
        <f t="shared" si="0"/>
        <v>1.8065468865370415</v>
      </c>
      <c r="J65" s="102" t="s">
        <v>19</v>
      </c>
      <c r="K65" s="104">
        <v>3.450563884518259</v>
      </c>
    </row>
    <row r="66" spans="1:11" ht="15">
      <c r="A66" s="102" t="s">
        <v>18</v>
      </c>
      <c r="B66" s="103" t="s">
        <v>17</v>
      </c>
      <c r="D66" s="126" t="s">
        <v>18</v>
      </c>
      <c r="E66" s="132">
        <v>2477.92</v>
      </c>
      <c r="G66" s="102" t="s">
        <v>18</v>
      </c>
      <c r="H66" s="104" t="str">
        <f t="shared" si="0"/>
        <v>:</v>
      </c>
      <c r="J66" s="102" t="s">
        <v>11</v>
      </c>
      <c r="K66" s="104">
        <v>2.259822196730714</v>
      </c>
    </row>
    <row r="67" spans="1:11" ht="15">
      <c r="A67" s="102" t="s">
        <v>19</v>
      </c>
      <c r="B67" s="103">
        <v>549572</v>
      </c>
      <c r="D67" s="126" t="s">
        <v>19</v>
      </c>
      <c r="E67" s="133">
        <v>15927.02</v>
      </c>
      <c r="G67" s="102" t="s">
        <v>19</v>
      </c>
      <c r="H67" s="104">
        <f t="shared" si="0"/>
        <v>3.450563884518259</v>
      </c>
      <c r="J67" s="102" t="s">
        <v>27</v>
      </c>
      <c r="K67" s="104">
        <v>1.9559573448529883</v>
      </c>
    </row>
    <row r="68" spans="1:11" ht="15">
      <c r="A68" s="102" t="s">
        <v>20</v>
      </c>
      <c r="B68" s="107" t="s">
        <v>17</v>
      </c>
      <c r="D68" s="126" t="s">
        <v>20</v>
      </c>
      <c r="E68" s="132">
        <v>6173.04</v>
      </c>
      <c r="G68" s="102" t="s">
        <v>20</v>
      </c>
      <c r="H68" s="104" t="str">
        <f t="shared" si="0"/>
        <v>:</v>
      </c>
      <c r="J68" s="102" t="s">
        <v>16</v>
      </c>
      <c r="K68" s="104">
        <v>1.8065468865370415</v>
      </c>
    </row>
    <row r="69" spans="1:11" ht="15">
      <c r="A69" s="102" t="s">
        <v>21</v>
      </c>
      <c r="B69" s="103">
        <v>1169</v>
      </c>
      <c r="D69" s="126" t="s">
        <v>21</v>
      </c>
      <c r="E69" s="133">
        <v>168.62</v>
      </c>
      <c r="G69" s="102" t="s">
        <v>21</v>
      </c>
      <c r="H69" s="104">
        <f t="shared" si="0"/>
        <v>0.6932748191199146</v>
      </c>
      <c r="J69" s="102" t="s">
        <v>35</v>
      </c>
      <c r="K69" s="104">
        <v>1.7568904593639574</v>
      </c>
    </row>
    <row r="70" spans="1:11" ht="15">
      <c r="A70" s="102" t="s">
        <v>22</v>
      </c>
      <c r="B70" s="107" t="s">
        <v>17</v>
      </c>
      <c r="D70" s="126" t="s">
        <v>22</v>
      </c>
      <c r="E70" s="132">
        <v>13466.54</v>
      </c>
      <c r="G70" s="102" t="s">
        <v>22</v>
      </c>
      <c r="H70" s="104" t="str">
        <f t="shared" si="0"/>
        <v>:</v>
      </c>
      <c r="J70" s="102" t="s">
        <v>31</v>
      </c>
      <c r="K70" s="104">
        <v>1.6344458319143302</v>
      </c>
    </row>
    <row r="71" spans="1:11" ht="15">
      <c r="A71" s="102" t="s">
        <v>23</v>
      </c>
      <c r="B71" s="103">
        <v>1145</v>
      </c>
      <c r="D71" s="126" t="s">
        <v>23</v>
      </c>
      <c r="E71" s="133">
        <v>79.39</v>
      </c>
      <c r="G71" s="102" t="s">
        <v>23</v>
      </c>
      <c r="H71" s="104">
        <f t="shared" si="0"/>
        <v>1.4422471343997985</v>
      </c>
      <c r="J71" s="102" t="s">
        <v>25</v>
      </c>
      <c r="K71" s="104">
        <v>1.5259285213735108</v>
      </c>
    </row>
    <row r="72" spans="1:11" ht="15">
      <c r="A72" s="102" t="s">
        <v>24</v>
      </c>
      <c r="B72" s="103">
        <v>2298</v>
      </c>
      <c r="D72" s="126" t="s">
        <v>24</v>
      </c>
      <c r="E72" s="134">
        <v>65.1</v>
      </c>
      <c r="G72" s="102" t="s">
        <v>24</v>
      </c>
      <c r="H72" s="104">
        <f t="shared" si="0"/>
        <v>3.5299539170506917</v>
      </c>
      <c r="J72" s="102" t="s">
        <v>23</v>
      </c>
      <c r="K72" s="104">
        <v>1.4422471343997985</v>
      </c>
    </row>
    <row r="73" spans="1:11" ht="15">
      <c r="A73" s="102" t="s">
        <v>25</v>
      </c>
      <c r="B73" s="103">
        <v>3484</v>
      </c>
      <c r="D73" s="126" t="s">
        <v>25</v>
      </c>
      <c r="E73" s="133">
        <v>228.32</v>
      </c>
      <c r="G73" s="102" t="s">
        <v>25</v>
      </c>
      <c r="H73" s="104">
        <f t="shared" si="0"/>
        <v>1.5259285213735108</v>
      </c>
      <c r="J73" s="102" t="s">
        <v>15</v>
      </c>
      <c r="K73" s="104">
        <v>1.3475815523059618</v>
      </c>
    </row>
    <row r="74" spans="1:11" ht="15">
      <c r="A74" s="102" t="s">
        <v>26</v>
      </c>
      <c r="B74" s="107" t="s">
        <v>17</v>
      </c>
      <c r="D74" s="126" t="s">
        <v>26</v>
      </c>
      <c r="E74" s="132">
        <v>4.33</v>
      </c>
      <c r="G74" s="102" t="s">
        <v>26</v>
      </c>
      <c r="H74" s="104" t="str">
        <f t="shared" si="0"/>
        <v>:</v>
      </c>
      <c r="J74" s="102" t="s">
        <v>21</v>
      </c>
      <c r="K74" s="104">
        <v>0.6932748191199146</v>
      </c>
    </row>
    <row r="75" spans="1:11" ht="15">
      <c r="A75" s="102" t="s">
        <v>27</v>
      </c>
      <c r="B75" s="103">
        <v>27348</v>
      </c>
      <c r="D75" s="126" t="s">
        <v>27</v>
      </c>
      <c r="E75" s="133">
        <v>1398.19</v>
      </c>
      <c r="G75" s="102" t="s">
        <v>27</v>
      </c>
      <c r="H75" s="104">
        <f t="shared" si="0"/>
        <v>1.9559573448529883</v>
      </c>
      <c r="J75" s="102" t="s">
        <v>83</v>
      </c>
      <c r="K75" s="104">
        <v>0.4986924306261804</v>
      </c>
    </row>
    <row r="76" spans="1:11" ht="15">
      <c r="A76" s="102" t="s">
        <v>28</v>
      </c>
      <c r="B76" s="103">
        <v>22</v>
      </c>
      <c r="D76" s="126" t="s">
        <v>28</v>
      </c>
      <c r="E76" s="132">
        <v>45.25</v>
      </c>
      <c r="G76" s="102" t="s">
        <v>28</v>
      </c>
      <c r="H76" s="104">
        <f>IF(OR(B76=":",E76=":"),":",(B76/(E76*1000))*100)</f>
        <v>0.04861878453038674</v>
      </c>
      <c r="J76" s="102" t="s">
        <v>32</v>
      </c>
      <c r="K76" s="104">
        <v>0.15632464910883762</v>
      </c>
    </row>
    <row r="77" spans="1:11" ht="15">
      <c r="A77" s="102" t="s">
        <v>29</v>
      </c>
      <c r="B77" s="103">
        <v>299542</v>
      </c>
      <c r="D77" s="126" t="s">
        <v>29</v>
      </c>
      <c r="E77" s="133">
        <v>5597.23</v>
      </c>
      <c r="G77" s="102" t="s">
        <v>29</v>
      </c>
      <c r="H77" s="104">
        <f t="shared" si="0"/>
        <v>5.35161142207842</v>
      </c>
      <c r="J77" s="102" t="s">
        <v>34</v>
      </c>
      <c r="K77" s="104">
        <v>0.12313937753721245</v>
      </c>
    </row>
    <row r="78" spans="1:11" ht="15">
      <c r="A78" s="102" t="s">
        <v>31</v>
      </c>
      <c r="B78" s="103">
        <v>86387</v>
      </c>
      <c r="D78" s="126" t="s">
        <v>31</v>
      </c>
      <c r="E78" s="134">
        <v>5285.4</v>
      </c>
      <c r="G78" s="102" t="s">
        <v>31</v>
      </c>
      <c r="H78" s="104">
        <f aca="true" t="shared" si="1" ref="H78:H84">IF(OR(B78=":",E78=":"),":",(B78/(E78*1000))*100)</f>
        <v>1.6344458319143302</v>
      </c>
      <c r="J78" s="102" t="s">
        <v>28</v>
      </c>
      <c r="K78" s="104">
        <v>0.04861878453038674</v>
      </c>
    </row>
    <row r="79" spans="1:11" ht="15">
      <c r="A79" s="102" t="s">
        <v>44</v>
      </c>
      <c r="B79" s="103" t="s">
        <v>17</v>
      </c>
      <c r="D79" s="126" t="s">
        <v>44</v>
      </c>
      <c r="E79" s="133">
        <v>2929.63</v>
      </c>
      <c r="G79" s="102" t="s">
        <v>44</v>
      </c>
      <c r="H79" s="104" t="str">
        <f t="shared" si="1"/>
        <v>:</v>
      </c>
      <c r="J79" s="102" t="s">
        <v>18</v>
      </c>
      <c r="K79" s="104" t="s">
        <v>17</v>
      </c>
    </row>
    <row r="80" spans="1:11" ht="15">
      <c r="A80" s="102" t="s">
        <v>32</v>
      </c>
      <c r="B80" s="103">
        <v>3632</v>
      </c>
      <c r="D80" s="126" t="s">
        <v>32</v>
      </c>
      <c r="E80" s="132">
        <v>2323.37</v>
      </c>
      <c r="G80" s="102" t="s">
        <v>32</v>
      </c>
      <c r="H80" s="104">
        <f t="shared" si="1"/>
        <v>0.15632464910883762</v>
      </c>
      <c r="J80" s="102" t="s">
        <v>20</v>
      </c>
      <c r="K80" s="104" t="s">
        <v>17</v>
      </c>
    </row>
    <row r="81" spans="1:11" ht="15">
      <c r="A81" s="102" t="s">
        <v>33</v>
      </c>
      <c r="B81" s="103" t="s">
        <v>17</v>
      </c>
      <c r="D81" s="126" t="s">
        <v>33</v>
      </c>
      <c r="E81" s="133">
        <v>114.96</v>
      </c>
      <c r="G81" s="102" t="s">
        <v>33</v>
      </c>
      <c r="H81" s="104" t="str">
        <f t="shared" si="1"/>
        <v>:</v>
      </c>
      <c r="J81" s="102" t="s">
        <v>22</v>
      </c>
      <c r="K81" s="104" t="s">
        <v>17</v>
      </c>
    </row>
    <row r="82" spans="1:11" ht="15">
      <c r="A82" s="102" t="s">
        <v>34</v>
      </c>
      <c r="B82" s="103">
        <v>182</v>
      </c>
      <c r="D82" s="126" t="s">
        <v>34</v>
      </c>
      <c r="E82" s="134">
        <v>147.8</v>
      </c>
      <c r="G82" s="102" t="s">
        <v>34</v>
      </c>
      <c r="H82" s="104">
        <f t="shared" si="1"/>
        <v>0.12313937753721245</v>
      </c>
      <c r="J82" s="102" t="s">
        <v>26</v>
      </c>
      <c r="K82" s="104" t="s">
        <v>17</v>
      </c>
    </row>
    <row r="83" spans="1:11" ht="15">
      <c r="A83" s="102" t="s">
        <v>35</v>
      </c>
      <c r="B83" s="103">
        <v>4972</v>
      </c>
      <c r="D83" s="126" t="s">
        <v>35</v>
      </c>
      <c r="E83" s="135">
        <v>283</v>
      </c>
      <c r="G83" s="102" t="s">
        <v>35</v>
      </c>
      <c r="H83" s="104">
        <f t="shared" si="1"/>
        <v>1.7568904593639574</v>
      </c>
      <c r="J83" s="102" t="s">
        <v>44</v>
      </c>
      <c r="K83" s="104" t="s">
        <v>17</v>
      </c>
    </row>
    <row r="84" spans="1:11" ht="15">
      <c r="A84" s="102" t="s">
        <v>36</v>
      </c>
      <c r="B84" s="103">
        <v>72022</v>
      </c>
      <c r="D84" s="126" t="s">
        <v>36</v>
      </c>
      <c r="E84" s="132">
        <v>407.31</v>
      </c>
      <c r="G84" s="102" t="s">
        <v>36</v>
      </c>
      <c r="H84" s="104">
        <f t="shared" si="1"/>
        <v>17.682354963050255</v>
      </c>
      <c r="J84" s="102" t="s">
        <v>33</v>
      </c>
      <c r="K84" s="104" t="s">
        <v>17</v>
      </c>
    </row>
    <row r="85" ht="15">
      <c r="J85" s="90" t="s">
        <v>153</v>
      </c>
    </row>
    <row r="86" spans="1:10" ht="15">
      <c r="A86" s="2" t="s">
        <v>42</v>
      </c>
      <c r="J86" s="101" t="s">
        <v>102</v>
      </c>
    </row>
    <row r="87" spans="1:2" ht="15">
      <c r="A87" s="2" t="s">
        <v>17</v>
      </c>
      <c r="B87" s="2" t="s">
        <v>43</v>
      </c>
    </row>
  </sheetData>
  <hyperlinks>
    <hyperlink ref="A48" r:id="rId1" display="https://ec.europa.eu/eurostat/databrowser/bookmark/e7c9f54f-50db-401f-a492-0c747a8afbd2?lang=en"/>
    <hyperlink ref="A47" r:id="rId2" display="https://ec.europa.eu/eurostat/databrowser/bookmark/9160e83f-09f2-49d8-adf8-2a8a9d8a539b?lang=en"/>
  </hyperlinks>
  <printOptions/>
  <pageMargins left="0.7" right="0.7" top="0.75" bottom="0.75" header="0.3" footer="0.3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2:AA102"/>
  <sheetViews>
    <sheetView showGridLines="0" workbookViewId="0" topLeftCell="A1">
      <selection activeCell="E54" sqref="E54"/>
    </sheetView>
  </sheetViews>
  <sheetFormatPr defaultColWidth="11.7109375" defaultRowHeight="15"/>
  <cols>
    <col min="1" max="16384" width="11.7109375" style="1" customWidth="1"/>
  </cols>
  <sheetData>
    <row r="2" spans="3:9" ht="12">
      <c r="C2" s="9"/>
      <c r="D2" s="9"/>
      <c r="E2" s="9"/>
      <c r="F2" s="9"/>
      <c r="G2" s="9"/>
      <c r="H2" s="9"/>
      <c r="I2" s="9"/>
    </row>
    <row r="3" spans="3:6" ht="12">
      <c r="C3" s="6"/>
      <c r="D3" s="6"/>
      <c r="E3" s="6"/>
      <c r="F3" s="6"/>
    </row>
    <row r="28" spans="2:3" ht="12">
      <c r="B28" s="69"/>
      <c r="C28" s="69"/>
    </row>
    <row r="29" spans="3:5" ht="12">
      <c r="C29" s="13"/>
      <c r="D29" s="13"/>
      <c r="E29" s="13"/>
    </row>
    <row r="30" spans="3:9" ht="15" customHeight="1">
      <c r="C30" s="13"/>
      <c r="D30" s="13"/>
      <c r="E30" s="13"/>
      <c r="F30" s="13"/>
      <c r="G30" s="13"/>
      <c r="H30" s="13"/>
      <c r="I30" s="13"/>
    </row>
    <row r="31" ht="15" customHeight="1"/>
    <row r="45" ht="15">
      <c r="A45" s="1" t="s">
        <v>65</v>
      </c>
    </row>
    <row r="46" s="13" customFormat="1" ht="14.4">
      <c r="A46" s="120" t="s">
        <v>139</v>
      </c>
    </row>
    <row r="47" spans="1:20" ht="15">
      <c r="A47" s="24"/>
      <c r="B47" s="3"/>
      <c r="C47" s="3"/>
      <c r="D47" s="3"/>
      <c r="E47" s="11"/>
      <c r="F47" s="11"/>
      <c r="G47" s="11"/>
      <c r="H47" s="11"/>
      <c r="Q47" s="25"/>
      <c r="R47" s="25"/>
      <c r="S47" s="25"/>
      <c r="T47" s="25"/>
    </row>
    <row r="48" ht="15">
      <c r="A48" s="44" t="s">
        <v>68</v>
      </c>
    </row>
    <row r="49" spans="6:20" ht="15">
      <c r="F49" s="11"/>
      <c r="G49" s="11"/>
      <c r="H49" s="11"/>
      <c r="Q49" s="25"/>
      <c r="R49" s="25"/>
      <c r="S49" s="25"/>
      <c r="T49" s="25"/>
    </row>
    <row r="50" spans="1:20" s="13" customFormat="1" ht="15">
      <c r="A50" s="44" t="s">
        <v>0</v>
      </c>
      <c r="B50" s="43">
        <v>45078.958333333336</v>
      </c>
      <c r="F50" s="35"/>
      <c r="G50" s="35"/>
      <c r="H50" s="35"/>
      <c r="Q50" s="39"/>
      <c r="R50" s="39"/>
      <c r="S50" s="39"/>
      <c r="T50" s="39"/>
    </row>
    <row r="51" spans="1:27" s="13" customFormat="1" ht="15">
      <c r="A51" s="44" t="s">
        <v>1</v>
      </c>
      <c r="B51" s="43">
        <v>45082.45486111111</v>
      </c>
      <c r="F51" s="35"/>
      <c r="G51" s="35"/>
      <c r="H51" s="35"/>
      <c r="J51" s="10"/>
      <c r="K51" s="10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 ht="15">
      <c r="A52" s="44" t="s">
        <v>2</v>
      </c>
      <c r="B52" s="44" t="s">
        <v>3</v>
      </c>
      <c r="I52" s="10"/>
      <c r="J52" s="10"/>
      <c r="K52" s="10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6:27" ht="15">
      <c r="F53" s="11"/>
      <c r="G53" s="11"/>
      <c r="H53" s="11"/>
      <c r="I53" s="10"/>
      <c r="J53" s="10"/>
      <c r="K53" s="10"/>
      <c r="Q53" s="26"/>
      <c r="R53" s="26"/>
      <c r="S53" s="26"/>
      <c r="T53" s="26"/>
      <c r="U53" s="26"/>
      <c r="V53" s="25"/>
      <c r="W53" s="25"/>
      <c r="X53" s="25"/>
      <c r="Y53" s="25"/>
      <c r="Z53" s="25"/>
      <c r="AA53" s="25"/>
    </row>
    <row r="54" spans="1:27" ht="15">
      <c r="A54" s="44" t="s">
        <v>4</v>
      </c>
      <c r="B54" s="44" t="s">
        <v>5</v>
      </c>
      <c r="F54" s="32"/>
      <c r="G54" s="32"/>
      <c r="H54" s="32"/>
      <c r="I54" s="10"/>
      <c r="J54" s="10"/>
      <c r="K54" s="10"/>
      <c r="P54" s="26"/>
      <c r="Q54" s="26"/>
      <c r="R54" s="26"/>
      <c r="S54" s="26"/>
      <c r="T54" s="26"/>
      <c r="U54" s="26"/>
      <c r="V54" s="25"/>
      <c r="W54" s="25"/>
      <c r="X54" s="25"/>
      <c r="Y54" s="25"/>
      <c r="Z54" s="25"/>
      <c r="AA54" s="25"/>
    </row>
    <row r="55" spans="1:27" ht="15">
      <c r="A55" s="44" t="s">
        <v>8</v>
      </c>
      <c r="B55" s="44" t="s">
        <v>9</v>
      </c>
      <c r="F55" s="32"/>
      <c r="G55" s="32"/>
      <c r="H55" s="32"/>
      <c r="I55" s="10"/>
      <c r="J55" s="10"/>
      <c r="K55" s="10"/>
      <c r="P55" s="26"/>
      <c r="Q55" s="26"/>
      <c r="R55" s="26"/>
      <c r="S55" s="26"/>
      <c r="T55" s="26"/>
      <c r="U55" s="26"/>
      <c r="V55" s="25"/>
      <c r="W55" s="25"/>
      <c r="X55" s="25"/>
      <c r="Y55" s="25"/>
      <c r="Z55" s="25"/>
      <c r="AA55" s="25"/>
    </row>
    <row r="56" spans="1:27" ht="12">
      <c r="A56" s="44" t="s">
        <v>46</v>
      </c>
      <c r="B56" s="113" t="s">
        <v>127</v>
      </c>
      <c r="F56" s="32"/>
      <c r="G56" s="32"/>
      <c r="H56" s="32"/>
      <c r="I56" s="10"/>
      <c r="J56" s="10"/>
      <c r="K56" s="10"/>
      <c r="P56" s="10"/>
      <c r="Q56" s="9" t="s">
        <v>138</v>
      </c>
      <c r="R56" s="26"/>
      <c r="S56" s="26"/>
      <c r="T56" s="26"/>
      <c r="U56" s="26"/>
      <c r="V56" s="25"/>
      <c r="W56" s="25"/>
      <c r="X56" s="25"/>
      <c r="Y56" s="25"/>
      <c r="Z56" s="25"/>
      <c r="AA56" s="25"/>
    </row>
    <row r="57" spans="6:27" ht="15">
      <c r="F57" s="32"/>
      <c r="G57" s="32"/>
      <c r="H57" s="32"/>
      <c r="I57" s="10"/>
      <c r="J57" s="10"/>
      <c r="K57" s="10"/>
      <c r="P57" s="10"/>
      <c r="Q57" s="6" t="s">
        <v>90</v>
      </c>
      <c r="R57" s="26"/>
      <c r="S57" s="26"/>
      <c r="T57" s="26"/>
      <c r="U57" s="26"/>
      <c r="V57" s="25"/>
      <c r="W57" s="25"/>
      <c r="X57" s="25"/>
      <c r="Y57" s="25"/>
      <c r="Z57" s="25"/>
      <c r="AA57" s="25"/>
    </row>
    <row r="58" spans="1:27" ht="15">
      <c r="A58" s="59" t="s">
        <v>48</v>
      </c>
      <c r="B58" s="137" t="s">
        <v>7</v>
      </c>
      <c r="C58" s="137" t="s">
        <v>49</v>
      </c>
      <c r="D58" s="137" t="s">
        <v>50</v>
      </c>
      <c r="E58" s="137" t="s">
        <v>51</v>
      </c>
      <c r="F58" s="32"/>
      <c r="G58" s="59" t="s">
        <v>48</v>
      </c>
      <c r="H58" s="59" t="s">
        <v>49</v>
      </c>
      <c r="I58" s="59" t="s">
        <v>50</v>
      </c>
      <c r="J58" s="59" t="s">
        <v>51</v>
      </c>
      <c r="K58" s="10"/>
      <c r="L58" s="59" t="s">
        <v>48</v>
      </c>
      <c r="M58" s="59" t="s">
        <v>49</v>
      </c>
      <c r="N58" s="59" t="s">
        <v>50</v>
      </c>
      <c r="O58" s="59" t="s">
        <v>51</v>
      </c>
      <c r="P58" s="37"/>
      <c r="Q58" s="59"/>
      <c r="R58" s="59" t="s">
        <v>107</v>
      </c>
      <c r="S58" s="59" t="s">
        <v>108</v>
      </c>
      <c r="T58" s="59" t="s">
        <v>109</v>
      </c>
      <c r="U58" s="25"/>
      <c r="V58" s="25"/>
      <c r="W58" s="25"/>
      <c r="X58" s="25"/>
      <c r="Y58" s="25"/>
      <c r="Z58" s="25"/>
      <c r="AA58" s="25"/>
    </row>
    <row r="59" spans="1:27" ht="15">
      <c r="A59" s="136" t="s">
        <v>87</v>
      </c>
      <c r="B59" s="138">
        <v>15921242</v>
      </c>
      <c r="C59" s="138">
        <v>7402068</v>
      </c>
      <c r="D59" s="138"/>
      <c r="E59" s="138"/>
      <c r="F59" s="32"/>
      <c r="G59" s="59" t="s">
        <v>88</v>
      </c>
      <c r="H59" s="64">
        <f>IF(OR(B59=":",C59=":"),":",100*(C59/B59))</f>
        <v>46.49177495072306</v>
      </c>
      <c r="I59" s="141">
        <f>IF(OR(B59=":",D59=":"),":",100*(D59/B59))</f>
        <v>0</v>
      </c>
      <c r="J59" s="141">
        <f>IF(OR(B59=":",E59=":"),":",100*(E59/B59))</f>
        <v>0</v>
      </c>
      <c r="K59" s="10"/>
      <c r="L59" s="59" t="s">
        <v>35</v>
      </c>
      <c r="M59" s="64">
        <v>99.10558625427296</v>
      </c>
      <c r="N59" s="64">
        <v>0.6719050629620202</v>
      </c>
      <c r="O59" s="64">
        <v>0.22250868276501934</v>
      </c>
      <c r="P59" s="38"/>
      <c r="Q59" s="59" t="s">
        <v>35</v>
      </c>
      <c r="R59" s="64">
        <v>99.10558625427296</v>
      </c>
      <c r="S59" s="64">
        <v>0.6719050629620202</v>
      </c>
      <c r="T59" s="64">
        <v>0.22250868276501934</v>
      </c>
      <c r="U59" s="68"/>
      <c r="V59" s="25"/>
      <c r="W59" s="25"/>
      <c r="X59" s="25"/>
      <c r="Y59" s="25"/>
      <c r="Z59" s="25"/>
      <c r="AA59" s="25"/>
    </row>
    <row r="60" spans="1:27" ht="15">
      <c r="A60" s="136" t="s">
        <v>10</v>
      </c>
      <c r="B60" s="139">
        <v>102413</v>
      </c>
      <c r="C60" s="139">
        <v>38172</v>
      </c>
      <c r="D60" s="139">
        <f>_xlfn.IFERROR(B60-C60-E60,":")</f>
        <v>62551</v>
      </c>
      <c r="E60" s="139">
        <v>1690</v>
      </c>
      <c r="F60" s="32"/>
      <c r="G60" s="59" t="s">
        <v>10</v>
      </c>
      <c r="H60" s="64">
        <f aca="true" t="shared" si="0" ref="H60:H86">IF(OR(B60=":",C60=":"),":",100*(C60/B60))</f>
        <v>37.2726118754455</v>
      </c>
      <c r="I60" s="64">
        <f aca="true" t="shared" si="1" ref="I60:I86">IF(OR(B60=":",D60=":"),":",100*(D60/B60))</f>
        <v>61.07720699520569</v>
      </c>
      <c r="J60" s="64">
        <f aca="true" t="shared" si="2" ref="J60:J84">IF(OR(B60=":",E60=":"),":",100*(E60/B60))</f>
        <v>1.6501811293488131</v>
      </c>
      <c r="K60" s="10"/>
      <c r="L60" s="59" t="s">
        <v>115</v>
      </c>
      <c r="M60" s="64">
        <v>86.78213309024613</v>
      </c>
      <c r="N60" s="64">
        <v>0</v>
      </c>
      <c r="O60" s="64">
        <v>13.217866909753875</v>
      </c>
      <c r="P60" s="36"/>
      <c r="Q60" s="59" t="s">
        <v>13</v>
      </c>
      <c r="R60" s="64">
        <v>83.07615154424549</v>
      </c>
      <c r="S60" s="64">
        <v>15.716958161356414</v>
      </c>
      <c r="T60" s="64">
        <v>1.206890294398089</v>
      </c>
      <c r="U60" s="68"/>
      <c r="V60" s="39"/>
      <c r="W60" s="39"/>
      <c r="X60" s="25"/>
      <c r="Y60" s="25"/>
      <c r="Z60" s="25"/>
      <c r="AA60" s="25"/>
    </row>
    <row r="61" spans="1:27" ht="15">
      <c r="A61" s="136" t="s">
        <v>11</v>
      </c>
      <c r="B61" s="139">
        <v>86310</v>
      </c>
      <c r="C61" s="139">
        <v>44119</v>
      </c>
      <c r="D61" s="139">
        <f aca="true" t="shared" si="3" ref="D61:D94">_xlfn.IFERROR(B61-C61-E61,":")</f>
        <v>19097</v>
      </c>
      <c r="E61" s="139">
        <v>23094</v>
      </c>
      <c r="F61" s="32"/>
      <c r="G61" s="59" t="s">
        <v>11</v>
      </c>
      <c r="H61" s="64">
        <f t="shared" si="0"/>
        <v>51.11690418259761</v>
      </c>
      <c r="I61" s="64">
        <f t="shared" si="1"/>
        <v>22.126057235546288</v>
      </c>
      <c r="J61" s="64">
        <f t="shared" si="2"/>
        <v>26.7570385818561</v>
      </c>
      <c r="K61" s="10"/>
      <c r="L61" s="59" t="s">
        <v>13</v>
      </c>
      <c r="M61" s="64">
        <v>83.07615154424549</v>
      </c>
      <c r="N61" s="64">
        <v>15.716958161356414</v>
      </c>
      <c r="O61" s="64">
        <v>1.206890294398089</v>
      </c>
      <c r="P61" s="36"/>
      <c r="Q61" s="59" t="s">
        <v>31</v>
      </c>
      <c r="R61" s="64">
        <v>78.53717310075841</v>
      </c>
      <c r="S61" s="64">
        <v>16.457212122094557</v>
      </c>
      <c r="T61" s="64">
        <v>5.005614777147038</v>
      </c>
      <c r="U61" s="68"/>
      <c r="V61" s="39"/>
      <c r="W61" s="39"/>
      <c r="X61" s="25"/>
      <c r="Y61" s="25"/>
      <c r="Z61" s="25"/>
      <c r="AA61" s="25"/>
    </row>
    <row r="62" spans="1:27" ht="15">
      <c r="A62" s="136" t="s">
        <v>83</v>
      </c>
      <c r="B62" s="139">
        <v>548792</v>
      </c>
      <c r="C62" s="139">
        <v>98758</v>
      </c>
      <c r="D62" s="139">
        <f t="shared" si="3"/>
        <v>445026</v>
      </c>
      <c r="E62" s="139">
        <v>5008</v>
      </c>
      <c r="F62" s="32"/>
      <c r="G62" s="59" t="s">
        <v>83</v>
      </c>
      <c r="H62" s="64">
        <f t="shared" si="0"/>
        <v>17.995524716103734</v>
      </c>
      <c r="I62" s="64">
        <f t="shared" si="1"/>
        <v>81.09192553827316</v>
      </c>
      <c r="J62" s="64">
        <f t="shared" si="2"/>
        <v>0.9125497456231141</v>
      </c>
      <c r="K62" s="10"/>
      <c r="L62" s="59" t="s">
        <v>38</v>
      </c>
      <c r="M62" s="64">
        <v>80.18338823110479</v>
      </c>
      <c r="N62" s="64">
        <v>19.024303391792042</v>
      </c>
      <c r="O62" s="64">
        <v>0.7923083771031781</v>
      </c>
      <c r="P62" s="36"/>
      <c r="Q62" s="59" t="s">
        <v>36</v>
      </c>
      <c r="R62" s="64">
        <v>77.22118651192001</v>
      </c>
      <c r="S62" s="64">
        <v>22.67315455380117</v>
      </c>
      <c r="T62" s="64">
        <v>0.1056589342788242</v>
      </c>
      <c r="U62" s="68"/>
      <c r="V62" s="39"/>
      <c r="W62" s="39"/>
      <c r="X62" s="25"/>
      <c r="Y62" s="25"/>
      <c r="Z62" s="25"/>
      <c r="AA62" s="25"/>
    </row>
    <row r="63" spans="1:27" ht="15">
      <c r="A63" s="136" t="s">
        <v>13</v>
      </c>
      <c r="B63" s="139">
        <v>303093</v>
      </c>
      <c r="C63" s="139">
        <v>251798</v>
      </c>
      <c r="D63" s="139">
        <f t="shared" si="3"/>
        <v>47637</v>
      </c>
      <c r="E63" s="139">
        <v>3658</v>
      </c>
      <c r="F63" s="32"/>
      <c r="G63" s="59" t="s">
        <v>13</v>
      </c>
      <c r="H63" s="64">
        <f t="shared" si="0"/>
        <v>83.07615154424549</v>
      </c>
      <c r="I63" s="64">
        <f t="shared" si="1"/>
        <v>15.716958161356414</v>
      </c>
      <c r="J63" s="64">
        <f t="shared" si="2"/>
        <v>1.206890294398089</v>
      </c>
      <c r="K63" s="10"/>
      <c r="L63" s="59" t="s">
        <v>31</v>
      </c>
      <c r="M63" s="64">
        <v>78.53717310075841</v>
      </c>
      <c r="N63" s="64">
        <v>16.457212122094557</v>
      </c>
      <c r="O63" s="64">
        <v>5.005614777147038</v>
      </c>
      <c r="P63" s="36"/>
      <c r="Q63" s="59" t="s">
        <v>25</v>
      </c>
      <c r="R63" s="64">
        <v>61.90226982756645</v>
      </c>
      <c r="S63" s="64">
        <v>36.32526300509584</v>
      </c>
      <c r="T63" s="64">
        <v>1.7724671673377084</v>
      </c>
      <c r="U63" s="68"/>
      <c r="V63" s="39"/>
      <c r="W63" s="39"/>
      <c r="X63" s="25"/>
      <c r="Y63" s="25"/>
      <c r="Z63" s="25"/>
      <c r="AA63" s="25"/>
    </row>
    <row r="64" spans="1:27" ht="15">
      <c r="A64" s="136" t="s">
        <v>47</v>
      </c>
      <c r="B64" s="139">
        <v>1601316</v>
      </c>
      <c r="C64" s="139">
        <v>762420</v>
      </c>
      <c r="D64" s="139">
        <f t="shared" si="3"/>
        <v>814200</v>
      </c>
      <c r="E64" s="139">
        <v>24696</v>
      </c>
      <c r="F64" s="32"/>
      <c r="G64" s="59" t="s">
        <v>47</v>
      </c>
      <c r="H64" s="64">
        <f t="shared" si="0"/>
        <v>47.612089056750825</v>
      </c>
      <c r="I64" s="64">
        <f t="shared" si="1"/>
        <v>50.84567942866992</v>
      </c>
      <c r="J64" s="64">
        <f t="shared" si="2"/>
        <v>1.5422315145792584</v>
      </c>
      <c r="K64" s="10"/>
      <c r="L64" s="59" t="s">
        <v>36</v>
      </c>
      <c r="M64" s="64">
        <v>77.22118651192001</v>
      </c>
      <c r="N64" s="64">
        <v>22.67315455380117</v>
      </c>
      <c r="O64" s="64">
        <v>0.1056589342788242</v>
      </c>
      <c r="P64" s="36"/>
      <c r="Q64" s="59" t="s">
        <v>32</v>
      </c>
      <c r="R64" s="64">
        <v>59.23921495443376</v>
      </c>
      <c r="S64" s="64">
        <v>37.09181328384464</v>
      </c>
      <c r="T64" s="64">
        <v>3.6689717617215982</v>
      </c>
      <c r="U64" s="68"/>
      <c r="V64" s="39"/>
      <c r="W64" s="39"/>
      <c r="X64" s="25"/>
      <c r="Y64" s="25"/>
      <c r="Z64" s="25"/>
      <c r="AA64" s="25"/>
    </row>
    <row r="65" spans="1:27" ht="15">
      <c r="A65" s="136" t="s">
        <v>15</v>
      </c>
      <c r="B65" s="139">
        <v>226605</v>
      </c>
      <c r="C65" s="139">
        <v>130918</v>
      </c>
      <c r="D65" s="139">
        <f t="shared" si="3"/>
        <v>93259</v>
      </c>
      <c r="E65" s="139">
        <v>2428</v>
      </c>
      <c r="F65" s="32"/>
      <c r="G65" s="59" t="s">
        <v>15</v>
      </c>
      <c r="H65" s="64">
        <f t="shared" si="0"/>
        <v>57.77365901017188</v>
      </c>
      <c r="I65" s="64">
        <f t="shared" si="1"/>
        <v>41.15487301692372</v>
      </c>
      <c r="J65" s="64">
        <f t="shared" si="2"/>
        <v>1.071467972904393</v>
      </c>
      <c r="K65" s="10"/>
      <c r="L65" s="59" t="s">
        <v>41</v>
      </c>
      <c r="M65" s="64">
        <v>65.04309230249005</v>
      </c>
      <c r="N65" s="64">
        <v>0</v>
      </c>
      <c r="O65" s="64">
        <v>34.95690769750993</v>
      </c>
      <c r="P65" s="36"/>
      <c r="Q65" s="59" t="s">
        <v>28</v>
      </c>
      <c r="R65" s="64">
        <v>59.09090909090909</v>
      </c>
      <c r="S65" s="64">
        <v>1.5151515151515151</v>
      </c>
      <c r="T65" s="64">
        <v>39.39393939393939</v>
      </c>
      <c r="U65" s="68"/>
      <c r="V65" s="39"/>
      <c r="W65" s="39"/>
      <c r="X65" s="25"/>
      <c r="Y65" s="25"/>
      <c r="Z65" s="25"/>
      <c r="AA65" s="25"/>
    </row>
    <row r="66" spans="1:27" ht="15">
      <c r="A66" s="136" t="s">
        <v>16</v>
      </c>
      <c r="B66" s="139">
        <v>86868</v>
      </c>
      <c r="C66" s="139">
        <v>16354</v>
      </c>
      <c r="D66" s="139">
        <f t="shared" si="3"/>
        <v>70405</v>
      </c>
      <c r="E66" s="139">
        <v>109</v>
      </c>
      <c r="F66" s="32"/>
      <c r="G66" s="59" t="s">
        <v>16</v>
      </c>
      <c r="H66" s="64">
        <f t="shared" si="0"/>
        <v>18.82626513791039</v>
      </c>
      <c r="I66" s="64">
        <f t="shared" si="1"/>
        <v>81.04825712575402</v>
      </c>
      <c r="J66" s="64">
        <f t="shared" si="2"/>
        <v>0.12547773633558962</v>
      </c>
      <c r="K66" s="10"/>
      <c r="L66" s="59" t="s">
        <v>25</v>
      </c>
      <c r="M66" s="64">
        <v>61.90226982756645</v>
      </c>
      <c r="N66" s="64">
        <v>36.32526300509584</v>
      </c>
      <c r="O66" s="64">
        <v>1.7724671673377084</v>
      </c>
      <c r="P66" s="36"/>
      <c r="Q66" s="59" t="s">
        <v>23</v>
      </c>
      <c r="R66" s="64">
        <v>58.23210131817007</v>
      </c>
      <c r="S66" s="64">
        <v>2.3778754200051693</v>
      </c>
      <c r="T66" s="64">
        <v>39.390023261824766</v>
      </c>
      <c r="U66" s="68"/>
      <c r="V66" s="39"/>
      <c r="W66" s="39"/>
      <c r="X66" s="25"/>
      <c r="Y66" s="25"/>
      <c r="Z66" s="25"/>
      <c r="AA66" s="25"/>
    </row>
    <row r="67" spans="1:27" ht="15">
      <c r="A67" s="136" t="s">
        <v>18</v>
      </c>
      <c r="B67" s="138">
        <v>534629</v>
      </c>
      <c r="C67" s="138">
        <v>172440</v>
      </c>
      <c r="D67" s="138">
        <f t="shared" si="3"/>
        <v>294012</v>
      </c>
      <c r="E67" s="138">
        <v>68177</v>
      </c>
      <c r="F67" s="32"/>
      <c r="G67" s="59" t="s">
        <v>18</v>
      </c>
      <c r="H67" s="64">
        <f t="shared" si="0"/>
        <v>32.25414259233973</v>
      </c>
      <c r="I67" s="64">
        <f t="shared" si="1"/>
        <v>54.993649802012236</v>
      </c>
      <c r="J67" s="64">
        <f t="shared" si="2"/>
        <v>12.752207605648028</v>
      </c>
      <c r="K67" s="10"/>
      <c r="L67" s="59" t="s">
        <v>32</v>
      </c>
      <c r="M67" s="64">
        <v>59.23921495443376</v>
      </c>
      <c r="N67" s="64">
        <v>37.09181328384464</v>
      </c>
      <c r="O67" s="64">
        <v>3.6689717617215982</v>
      </c>
      <c r="P67" s="36"/>
      <c r="Q67" s="59" t="s">
        <v>15</v>
      </c>
      <c r="R67" s="64">
        <v>57.77365901017188</v>
      </c>
      <c r="S67" s="64">
        <v>41.15487301692372</v>
      </c>
      <c r="T67" s="64">
        <v>1.071467972904393</v>
      </c>
      <c r="U67" s="68"/>
      <c r="V67" s="39"/>
      <c r="W67" s="39"/>
      <c r="X67" s="25"/>
      <c r="Y67" s="25"/>
      <c r="Z67" s="25"/>
      <c r="AA67" s="25"/>
    </row>
    <row r="68" spans="1:27" ht="15">
      <c r="A68" s="136" t="s">
        <v>19</v>
      </c>
      <c r="B68" s="139">
        <v>2635442</v>
      </c>
      <c r="C68" s="139">
        <v>572428</v>
      </c>
      <c r="D68" s="139">
        <f t="shared" si="3"/>
        <v>1287680</v>
      </c>
      <c r="E68" s="139">
        <v>775334</v>
      </c>
      <c r="F68" s="32"/>
      <c r="G68" s="59" t="s">
        <v>19</v>
      </c>
      <c r="H68" s="64">
        <f t="shared" si="0"/>
        <v>21.720379351926546</v>
      </c>
      <c r="I68" s="64">
        <f t="shared" si="1"/>
        <v>48.86011530513667</v>
      </c>
      <c r="J68" s="64">
        <f t="shared" si="2"/>
        <v>29.41950534293678</v>
      </c>
      <c r="K68" s="10"/>
      <c r="L68" s="59" t="s">
        <v>28</v>
      </c>
      <c r="M68" s="64">
        <v>59.09090909090909</v>
      </c>
      <c r="N68" s="64">
        <v>1.5151515151515151</v>
      </c>
      <c r="O68" s="64">
        <v>39.39393939393939</v>
      </c>
      <c r="P68" s="36"/>
      <c r="Q68" s="59" t="s">
        <v>20</v>
      </c>
      <c r="R68" s="64">
        <v>57.2693593729228</v>
      </c>
      <c r="S68" s="64">
        <v>34.659655268942174</v>
      </c>
      <c r="T68" s="64">
        <v>8.070985358135024</v>
      </c>
      <c r="U68" s="68"/>
      <c r="V68" s="39"/>
      <c r="W68" s="39"/>
      <c r="X68" s="25"/>
      <c r="Y68" s="25"/>
      <c r="Z68" s="25"/>
      <c r="AA68" s="25"/>
    </row>
    <row r="69" spans="1:27" ht="15">
      <c r="A69" s="136" t="s">
        <v>20</v>
      </c>
      <c r="B69" s="139">
        <v>2775671</v>
      </c>
      <c r="C69" s="139">
        <v>1589609</v>
      </c>
      <c r="D69" s="139">
        <f t="shared" si="3"/>
        <v>962038</v>
      </c>
      <c r="E69" s="139">
        <v>224024</v>
      </c>
      <c r="F69" s="32"/>
      <c r="G69" s="59" t="s">
        <v>20</v>
      </c>
      <c r="H69" s="64">
        <f t="shared" si="0"/>
        <v>57.2693593729228</v>
      </c>
      <c r="I69" s="64">
        <f t="shared" si="1"/>
        <v>34.659655268942174</v>
      </c>
      <c r="J69" s="64">
        <f t="shared" si="2"/>
        <v>8.070985358135024</v>
      </c>
      <c r="L69" s="59" t="s">
        <v>23</v>
      </c>
      <c r="M69" s="64">
        <v>58.23210131817007</v>
      </c>
      <c r="N69" s="64">
        <v>2.3778754200051693</v>
      </c>
      <c r="O69" s="64">
        <v>39.390023261824766</v>
      </c>
      <c r="P69" s="36"/>
      <c r="Q69" s="59" t="s">
        <v>24</v>
      </c>
      <c r="R69" s="64">
        <v>53.2062334327232</v>
      </c>
      <c r="S69" s="64">
        <v>45.50975090758065</v>
      </c>
      <c r="T69" s="64">
        <v>1.2840156596961383</v>
      </c>
      <c r="U69" s="68"/>
      <c r="V69" s="39"/>
      <c r="W69" s="39"/>
      <c r="X69" s="25"/>
      <c r="Y69" s="25"/>
      <c r="Z69" s="25"/>
      <c r="AA69" s="25"/>
    </row>
    <row r="70" spans="1:27" ht="15">
      <c r="A70" s="136" t="s">
        <v>21</v>
      </c>
      <c r="B70" s="139">
        <v>121924</v>
      </c>
      <c r="C70" s="139">
        <v>51270</v>
      </c>
      <c r="D70" s="139">
        <f t="shared" si="3"/>
        <v>53942</v>
      </c>
      <c r="E70" s="139">
        <v>16712</v>
      </c>
      <c r="F70" s="32"/>
      <c r="G70" s="59" t="s">
        <v>21</v>
      </c>
      <c r="H70" s="64">
        <f t="shared" si="0"/>
        <v>42.05078573537613</v>
      </c>
      <c r="I70" s="64">
        <f t="shared" si="1"/>
        <v>44.24231488468226</v>
      </c>
      <c r="J70" s="64">
        <f t="shared" si="2"/>
        <v>13.706899379941603</v>
      </c>
      <c r="L70" s="59" t="s">
        <v>15</v>
      </c>
      <c r="M70" s="64">
        <v>57.77365901017188</v>
      </c>
      <c r="N70" s="64">
        <v>41.15487301692372</v>
      </c>
      <c r="O70" s="64">
        <v>1.071467972904393</v>
      </c>
      <c r="P70" s="36"/>
      <c r="Q70" s="59" t="s">
        <v>34</v>
      </c>
      <c r="R70" s="64">
        <v>52.22956971057731</v>
      </c>
      <c r="S70" s="64">
        <v>46.38636852951127</v>
      </c>
      <c r="T70" s="64">
        <v>1.38406175991142</v>
      </c>
      <c r="U70" s="68"/>
      <c r="V70" s="39"/>
      <c r="W70" s="39"/>
      <c r="X70" s="25"/>
      <c r="Y70" s="25"/>
      <c r="Z70" s="25"/>
      <c r="AA70" s="25"/>
    </row>
    <row r="71" spans="1:27" ht="15">
      <c r="A71" s="136" t="s">
        <v>22</v>
      </c>
      <c r="B71" s="139">
        <v>2186159</v>
      </c>
      <c r="C71" s="139">
        <v>1094012</v>
      </c>
      <c r="D71" s="139">
        <f t="shared" si="3"/>
        <v>579384</v>
      </c>
      <c r="E71" s="139">
        <v>512763</v>
      </c>
      <c r="F71" s="32"/>
      <c r="G71" s="59" t="s">
        <v>22</v>
      </c>
      <c r="H71" s="64">
        <f t="shared" si="0"/>
        <v>50.04265471999063</v>
      </c>
      <c r="I71" s="64">
        <f t="shared" si="1"/>
        <v>26.502372425793368</v>
      </c>
      <c r="J71" s="64">
        <f t="shared" si="2"/>
        <v>23.454972854216003</v>
      </c>
      <c r="L71" s="59" t="s">
        <v>20</v>
      </c>
      <c r="M71" s="64">
        <v>57.2693593729228</v>
      </c>
      <c r="N71" s="64">
        <v>34.659655268942174</v>
      </c>
      <c r="O71" s="64">
        <v>8.070985358135024</v>
      </c>
      <c r="P71" s="36"/>
      <c r="Q71" s="59" t="s">
        <v>11</v>
      </c>
      <c r="R71" s="64">
        <v>51.11690418259761</v>
      </c>
      <c r="S71" s="64">
        <v>22.126057235546288</v>
      </c>
      <c r="T71" s="64">
        <v>26.7570385818561</v>
      </c>
      <c r="U71" s="68"/>
      <c r="V71" s="39"/>
      <c r="W71" s="39"/>
      <c r="X71" s="25"/>
      <c r="Y71" s="25"/>
      <c r="Z71" s="25"/>
      <c r="AA71" s="25"/>
    </row>
    <row r="72" spans="1:27" ht="15">
      <c r="A72" s="136" t="s">
        <v>23</v>
      </c>
      <c r="B72" s="139">
        <v>7738</v>
      </c>
      <c r="C72" s="139">
        <v>4506</v>
      </c>
      <c r="D72" s="139">
        <f t="shared" si="3"/>
        <v>184</v>
      </c>
      <c r="E72" s="139">
        <v>3048</v>
      </c>
      <c r="F72" s="32"/>
      <c r="G72" s="59" t="s">
        <v>23</v>
      </c>
      <c r="H72" s="64">
        <f t="shared" si="0"/>
        <v>58.23210131817007</v>
      </c>
      <c r="I72" s="64">
        <f t="shared" si="1"/>
        <v>2.3778754200051693</v>
      </c>
      <c r="J72" s="64">
        <f t="shared" si="2"/>
        <v>39.390023261824766</v>
      </c>
      <c r="L72" s="59" t="s">
        <v>24</v>
      </c>
      <c r="M72" s="64">
        <v>53.2062334327232</v>
      </c>
      <c r="N72" s="64">
        <v>45.50975090758065</v>
      </c>
      <c r="O72" s="64">
        <v>1.2840156596961383</v>
      </c>
      <c r="P72" s="36"/>
      <c r="Q72" s="59" t="s">
        <v>22</v>
      </c>
      <c r="R72" s="64">
        <v>50.04265471999063</v>
      </c>
      <c r="S72" s="64">
        <v>26.502372425793368</v>
      </c>
      <c r="T72" s="64">
        <v>23.454972854216003</v>
      </c>
      <c r="U72" s="68"/>
      <c r="V72" s="39"/>
      <c r="W72" s="39"/>
      <c r="X72" s="25"/>
      <c r="Y72" s="25"/>
      <c r="Z72" s="25"/>
      <c r="AA72" s="25"/>
    </row>
    <row r="73" spans="1:27" ht="15">
      <c r="A73" s="136" t="s">
        <v>24</v>
      </c>
      <c r="B73" s="139">
        <v>302177</v>
      </c>
      <c r="C73" s="139">
        <v>160777</v>
      </c>
      <c r="D73" s="139">
        <f t="shared" si="3"/>
        <v>137520</v>
      </c>
      <c r="E73" s="139">
        <v>3880</v>
      </c>
      <c r="F73" s="32"/>
      <c r="G73" s="59" t="s">
        <v>24</v>
      </c>
      <c r="H73" s="64">
        <f t="shared" si="0"/>
        <v>53.2062334327232</v>
      </c>
      <c r="I73" s="64">
        <f t="shared" si="1"/>
        <v>45.50975090758065</v>
      </c>
      <c r="J73" s="64">
        <f t="shared" si="2"/>
        <v>1.2840156596961383</v>
      </c>
      <c r="L73" s="59" t="s">
        <v>34</v>
      </c>
      <c r="M73" s="64">
        <v>52.22956971057731</v>
      </c>
      <c r="N73" s="64">
        <v>46.38636852951127</v>
      </c>
      <c r="O73" s="64">
        <v>1.38406175991142</v>
      </c>
      <c r="P73" s="36"/>
      <c r="Q73" s="59" t="s">
        <v>47</v>
      </c>
      <c r="R73" s="64">
        <v>47.612089056750825</v>
      </c>
      <c r="S73" s="64">
        <v>50.84567942866992</v>
      </c>
      <c r="T73" s="64">
        <v>1.5422315145792584</v>
      </c>
      <c r="U73" s="68"/>
      <c r="V73" s="39"/>
      <c r="W73" s="39"/>
      <c r="X73" s="25"/>
      <c r="Y73" s="25"/>
      <c r="Z73" s="25"/>
      <c r="AA73" s="25"/>
    </row>
    <row r="74" spans="1:27" ht="15">
      <c r="A74" s="136" t="s">
        <v>25</v>
      </c>
      <c r="B74" s="139">
        <v>261782</v>
      </c>
      <c r="C74" s="139">
        <v>162049</v>
      </c>
      <c r="D74" s="139">
        <f t="shared" si="3"/>
        <v>95093</v>
      </c>
      <c r="E74" s="139">
        <v>4640</v>
      </c>
      <c r="F74" s="32"/>
      <c r="G74" s="59" t="s">
        <v>25</v>
      </c>
      <c r="H74" s="64">
        <f t="shared" si="0"/>
        <v>61.90226982756645</v>
      </c>
      <c r="I74" s="64">
        <f t="shared" si="1"/>
        <v>36.32526300509584</v>
      </c>
      <c r="J74" s="64">
        <f t="shared" si="2"/>
        <v>1.7724671673377084</v>
      </c>
      <c r="L74" s="59" t="s">
        <v>11</v>
      </c>
      <c r="M74" s="64">
        <v>51.11690418259761</v>
      </c>
      <c r="N74" s="64">
        <v>22.126057235546288</v>
      </c>
      <c r="O74" s="64">
        <v>26.7570385818561</v>
      </c>
      <c r="P74" s="36"/>
      <c r="Q74" s="59" t="s">
        <v>21</v>
      </c>
      <c r="R74" s="64">
        <v>42.05078573537613</v>
      </c>
      <c r="S74" s="64">
        <v>44.24231488468226</v>
      </c>
      <c r="T74" s="64">
        <v>13.706899379941603</v>
      </c>
      <c r="U74" s="68"/>
      <c r="V74" s="39"/>
      <c r="W74" s="39"/>
      <c r="X74" s="25"/>
      <c r="Y74" s="25"/>
      <c r="Z74" s="25"/>
      <c r="AA74" s="25"/>
    </row>
    <row r="75" spans="1:27" ht="15">
      <c r="A75" s="136" t="s">
        <v>26</v>
      </c>
      <c r="B75" s="139">
        <v>6893</v>
      </c>
      <c r="C75" s="139">
        <v>3099</v>
      </c>
      <c r="D75" s="139"/>
      <c r="E75" s="139"/>
      <c r="F75" s="32"/>
      <c r="G75" s="59" t="s">
        <v>26</v>
      </c>
      <c r="H75" s="64">
        <f t="shared" si="0"/>
        <v>44.95865370665893</v>
      </c>
      <c r="I75" s="64">
        <f t="shared" si="1"/>
        <v>0</v>
      </c>
      <c r="J75" s="64">
        <f t="shared" si="2"/>
        <v>0</v>
      </c>
      <c r="L75" s="59" t="s">
        <v>22</v>
      </c>
      <c r="M75" s="64">
        <v>50.04265471999063</v>
      </c>
      <c r="N75" s="64">
        <v>26.502372425793368</v>
      </c>
      <c r="O75" s="64">
        <v>23.454972854216003</v>
      </c>
      <c r="P75" s="36"/>
      <c r="Q75" s="59" t="s">
        <v>29</v>
      </c>
      <c r="R75" s="64">
        <v>40.93093289689034</v>
      </c>
      <c r="S75" s="64">
        <v>57.801636661211134</v>
      </c>
      <c r="T75" s="64">
        <v>1.2674304418985272</v>
      </c>
      <c r="U75" s="68"/>
      <c r="V75" s="39"/>
      <c r="W75" s="39"/>
      <c r="X75" s="25"/>
      <c r="Y75" s="25"/>
      <c r="Z75" s="25"/>
      <c r="AA75" s="25"/>
    </row>
    <row r="76" spans="1:27" ht="15">
      <c r="A76" s="136" t="s">
        <v>27</v>
      </c>
      <c r="B76" s="139">
        <v>293597</v>
      </c>
      <c r="C76" s="139">
        <v>100173</v>
      </c>
      <c r="D76" s="139">
        <f t="shared" si="3"/>
        <v>179586</v>
      </c>
      <c r="E76" s="139">
        <v>13838</v>
      </c>
      <c r="F76" s="32"/>
      <c r="G76" s="59" t="s">
        <v>27</v>
      </c>
      <c r="H76" s="64">
        <f t="shared" si="0"/>
        <v>34.11921783941934</v>
      </c>
      <c r="I76" s="64">
        <f t="shared" si="1"/>
        <v>61.16751874167652</v>
      </c>
      <c r="J76" s="64">
        <f t="shared" si="2"/>
        <v>4.713263418904144</v>
      </c>
      <c r="L76" s="59" t="s">
        <v>47</v>
      </c>
      <c r="M76" s="64">
        <v>47.612089056750825</v>
      </c>
      <c r="N76" s="64">
        <v>50.84567942866992</v>
      </c>
      <c r="O76" s="64">
        <v>1.5422315145792584</v>
      </c>
      <c r="P76" s="36"/>
      <c r="Q76" s="59" t="s">
        <v>30</v>
      </c>
      <c r="R76" s="64">
        <v>40.49238814574289</v>
      </c>
      <c r="S76" s="64">
        <v>57.708620101412954</v>
      </c>
      <c r="T76" s="64">
        <v>1.798991752844151</v>
      </c>
      <c r="U76" s="68"/>
      <c r="V76" s="39"/>
      <c r="W76" s="39"/>
      <c r="X76" s="25"/>
      <c r="Y76" s="25"/>
      <c r="Z76" s="25"/>
      <c r="AA76" s="25"/>
    </row>
    <row r="77" spans="1:27" ht="15">
      <c r="A77" s="136" t="s">
        <v>28</v>
      </c>
      <c r="B77" s="139">
        <v>66</v>
      </c>
      <c r="C77" s="139">
        <v>39</v>
      </c>
      <c r="D77" s="139">
        <f t="shared" si="3"/>
        <v>1</v>
      </c>
      <c r="E77" s="139">
        <v>26</v>
      </c>
      <c r="F77" s="32"/>
      <c r="G77" s="59" t="s">
        <v>28</v>
      </c>
      <c r="H77" s="64">
        <f t="shared" si="0"/>
        <v>59.09090909090909</v>
      </c>
      <c r="I77" s="64">
        <f t="shared" si="1"/>
        <v>1.5151515151515151</v>
      </c>
      <c r="J77" s="64">
        <f t="shared" si="2"/>
        <v>39.39393939393939</v>
      </c>
      <c r="L77" s="59" t="s">
        <v>88</v>
      </c>
      <c r="M77" s="64">
        <v>46.49177495072306</v>
      </c>
      <c r="N77" s="141">
        <v>0</v>
      </c>
      <c r="O77" s="141">
        <v>0</v>
      </c>
      <c r="P77" s="36"/>
      <c r="Q77" s="59" t="s">
        <v>10</v>
      </c>
      <c r="R77" s="64">
        <v>37.2726118754455</v>
      </c>
      <c r="S77" s="64">
        <v>61.07720699520569</v>
      </c>
      <c r="T77" s="64">
        <v>1.6501811293488131</v>
      </c>
      <c r="U77" s="68"/>
      <c r="V77" s="39"/>
      <c r="W77" s="39"/>
      <c r="X77" s="25"/>
      <c r="Y77" s="25"/>
      <c r="Z77" s="25"/>
      <c r="AA77" s="25"/>
    </row>
    <row r="78" spans="1:27" ht="15">
      <c r="A78" s="136" t="s">
        <v>29</v>
      </c>
      <c r="B78" s="139">
        <v>76375</v>
      </c>
      <c r="C78" s="140">
        <v>31261</v>
      </c>
      <c r="D78" s="139">
        <f t="shared" si="3"/>
        <v>44146</v>
      </c>
      <c r="E78" s="140">
        <v>968</v>
      </c>
      <c r="F78" s="32"/>
      <c r="G78" s="59" t="s">
        <v>29</v>
      </c>
      <c r="H78" s="64">
        <f t="shared" si="0"/>
        <v>40.93093289689034</v>
      </c>
      <c r="I78" s="64">
        <f t="shared" si="1"/>
        <v>57.801636661211134</v>
      </c>
      <c r="J78" s="64">
        <f t="shared" si="2"/>
        <v>1.2674304418985272</v>
      </c>
      <c r="L78" s="59" t="s">
        <v>26</v>
      </c>
      <c r="M78" s="64">
        <v>44.95865370665893</v>
      </c>
      <c r="N78" s="141">
        <v>0</v>
      </c>
      <c r="O78" s="141">
        <v>0</v>
      </c>
      <c r="P78" s="36"/>
      <c r="Q78" s="59" t="s">
        <v>27</v>
      </c>
      <c r="R78" s="64">
        <v>34.11921783941934</v>
      </c>
      <c r="S78" s="64">
        <v>61.16751874167652</v>
      </c>
      <c r="T78" s="64">
        <v>4.713263418904144</v>
      </c>
      <c r="U78" s="68"/>
      <c r="V78" s="39"/>
      <c r="W78" s="39"/>
      <c r="X78" s="25"/>
      <c r="Y78" s="25"/>
      <c r="Z78" s="25"/>
      <c r="AA78" s="25"/>
    </row>
    <row r="79" spans="1:27" ht="15">
      <c r="A79" s="136" t="s">
        <v>30</v>
      </c>
      <c r="B79" s="138">
        <v>679992</v>
      </c>
      <c r="C79" s="138">
        <v>275345</v>
      </c>
      <c r="D79" s="138">
        <f t="shared" si="3"/>
        <v>392414</v>
      </c>
      <c r="E79" s="138">
        <v>12233</v>
      </c>
      <c r="F79" s="32"/>
      <c r="G79" s="59" t="s">
        <v>30</v>
      </c>
      <c r="H79" s="64">
        <f>IF(OR(B79=":",C79=":"),":",100*(C79/B79))</f>
        <v>40.49238814574289</v>
      </c>
      <c r="I79" s="64">
        <f t="shared" si="1"/>
        <v>57.708620101412954</v>
      </c>
      <c r="J79" s="64">
        <f t="shared" si="2"/>
        <v>1.798991752844151</v>
      </c>
      <c r="L79" s="59" t="s">
        <v>21</v>
      </c>
      <c r="M79" s="64">
        <v>42.05078573537613</v>
      </c>
      <c r="N79" s="64">
        <v>44.24231488468226</v>
      </c>
      <c r="O79" s="64">
        <v>13.706899379941603</v>
      </c>
      <c r="P79" s="36"/>
      <c r="Q79" s="59" t="s">
        <v>18</v>
      </c>
      <c r="R79" s="64">
        <v>32.25414259233973</v>
      </c>
      <c r="S79" s="64">
        <v>54.993649802012236</v>
      </c>
      <c r="T79" s="64">
        <v>12.752207605648028</v>
      </c>
      <c r="U79" s="68"/>
      <c r="V79" s="39"/>
      <c r="W79" s="39"/>
      <c r="X79" s="25"/>
      <c r="Y79" s="25"/>
      <c r="Z79" s="25"/>
      <c r="AA79" s="25"/>
    </row>
    <row r="80" spans="1:27" ht="15">
      <c r="A80" s="136" t="s">
        <v>31</v>
      </c>
      <c r="B80" s="139">
        <v>549443</v>
      </c>
      <c r="C80" s="139">
        <v>431517</v>
      </c>
      <c r="D80" s="139">
        <f t="shared" si="3"/>
        <v>90423</v>
      </c>
      <c r="E80" s="139">
        <v>27503</v>
      </c>
      <c r="F80" s="32"/>
      <c r="G80" s="59" t="s">
        <v>31</v>
      </c>
      <c r="H80" s="64">
        <f t="shared" si="0"/>
        <v>78.53717310075841</v>
      </c>
      <c r="I80" s="64">
        <f t="shared" si="1"/>
        <v>16.457212122094557</v>
      </c>
      <c r="J80" s="64">
        <f t="shared" si="2"/>
        <v>5.005614777147038</v>
      </c>
      <c r="L80" s="59" t="s">
        <v>29</v>
      </c>
      <c r="M80" s="64">
        <v>40.93093289689034</v>
      </c>
      <c r="N80" s="64">
        <v>57.801636661211134</v>
      </c>
      <c r="O80" s="64">
        <v>1.2674304418985272</v>
      </c>
      <c r="P80" s="36"/>
      <c r="Q80" s="59" t="s">
        <v>19</v>
      </c>
      <c r="R80" s="64">
        <v>21.720379351926546</v>
      </c>
      <c r="S80" s="64">
        <v>48.86011530513667</v>
      </c>
      <c r="T80" s="64">
        <v>29.41950534293678</v>
      </c>
      <c r="U80" s="68"/>
      <c r="V80" s="39"/>
      <c r="W80" s="39"/>
      <c r="X80" s="25"/>
      <c r="Y80" s="25"/>
      <c r="Z80" s="25"/>
      <c r="AA80" s="25"/>
    </row>
    <row r="81" spans="1:27" ht="15">
      <c r="A81" s="136" t="s">
        <v>44</v>
      </c>
      <c r="B81" s="139">
        <v>768800</v>
      </c>
      <c r="C81" s="139">
        <v>145378</v>
      </c>
      <c r="D81" s="139">
        <f t="shared" si="3"/>
        <v>479467</v>
      </c>
      <c r="E81" s="139">
        <v>143955</v>
      </c>
      <c r="F81" s="32"/>
      <c r="G81" s="59" t="s">
        <v>44</v>
      </c>
      <c r="H81" s="64">
        <f t="shared" si="0"/>
        <v>18.909729448491156</v>
      </c>
      <c r="I81" s="64">
        <f t="shared" si="1"/>
        <v>62.36563475546306</v>
      </c>
      <c r="J81" s="64">
        <f t="shared" si="2"/>
        <v>18.724635796045785</v>
      </c>
      <c r="L81" s="59" t="s">
        <v>84</v>
      </c>
      <c r="M81" s="64">
        <v>40.7621247113164</v>
      </c>
      <c r="N81" s="64">
        <v>49.87169617654606</v>
      </c>
      <c r="O81" s="64">
        <v>9.366179112137543</v>
      </c>
      <c r="P81" s="36"/>
      <c r="Q81" s="59" t="s">
        <v>44</v>
      </c>
      <c r="R81" s="64">
        <v>18.909729448491156</v>
      </c>
      <c r="S81" s="64">
        <v>62.36563475546306</v>
      </c>
      <c r="T81" s="64">
        <v>18.724635796045785</v>
      </c>
      <c r="U81" s="39"/>
      <c r="V81" s="39"/>
      <c r="W81" s="39"/>
      <c r="X81" s="39"/>
      <c r="Y81" s="39"/>
      <c r="Z81" s="39"/>
      <c r="AA81" s="25"/>
    </row>
    <row r="82" spans="1:27" ht="15">
      <c r="A82" s="136" t="s">
        <v>32</v>
      </c>
      <c r="B82" s="139">
        <v>578718</v>
      </c>
      <c r="C82" s="139">
        <v>342828</v>
      </c>
      <c r="D82" s="139">
        <f t="shared" si="3"/>
        <v>214657</v>
      </c>
      <c r="E82" s="139">
        <v>21233</v>
      </c>
      <c r="F82" s="32"/>
      <c r="G82" s="59" t="s">
        <v>32</v>
      </c>
      <c r="H82" s="64">
        <f t="shared" si="0"/>
        <v>59.23921495443376</v>
      </c>
      <c r="I82" s="64">
        <f t="shared" si="1"/>
        <v>37.09181328384464</v>
      </c>
      <c r="J82" s="64">
        <f t="shared" si="2"/>
        <v>3.6689717617215982</v>
      </c>
      <c r="L82" s="59" t="s">
        <v>30</v>
      </c>
      <c r="M82" s="64">
        <v>40.49238814574289</v>
      </c>
      <c r="N82" s="64">
        <v>57.708620101412954</v>
      </c>
      <c r="O82" s="64">
        <v>1.798991752844151</v>
      </c>
      <c r="P82" s="36"/>
      <c r="Q82" s="59" t="s">
        <v>16</v>
      </c>
      <c r="R82" s="64">
        <v>18.82626513791039</v>
      </c>
      <c r="S82" s="64">
        <v>81.04825712575402</v>
      </c>
      <c r="T82" s="64">
        <v>0.12547773633558962</v>
      </c>
      <c r="U82" s="39"/>
      <c r="V82" s="39"/>
      <c r="W82" s="39"/>
      <c r="X82" s="39"/>
      <c r="Y82" s="39"/>
      <c r="Z82" s="39"/>
      <c r="AA82" s="25"/>
    </row>
    <row r="83" spans="1:27" ht="15">
      <c r="A83" s="136" t="s">
        <v>33</v>
      </c>
      <c r="B83" s="139">
        <v>51826</v>
      </c>
      <c r="C83" s="139">
        <v>7303</v>
      </c>
      <c r="D83" s="139">
        <f t="shared" si="3"/>
        <v>40926</v>
      </c>
      <c r="E83" s="139">
        <v>3597</v>
      </c>
      <c r="F83" s="32"/>
      <c r="G83" s="59" t="s">
        <v>33</v>
      </c>
      <c r="H83" s="64">
        <f t="shared" si="0"/>
        <v>14.091382703662255</v>
      </c>
      <c r="I83" s="64">
        <f t="shared" si="1"/>
        <v>78.968085516922</v>
      </c>
      <c r="J83" s="64">
        <f t="shared" si="2"/>
        <v>6.940531779415737</v>
      </c>
      <c r="L83" s="59" t="s">
        <v>10</v>
      </c>
      <c r="M83" s="64">
        <v>37.2726118754455</v>
      </c>
      <c r="N83" s="64">
        <v>61.07720699520569</v>
      </c>
      <c r="O83" s="64">
        <v>1.6501811293488131</v>
      </c>
      <c r="P83" s="36"/>
      <c r="Q83" s="59" t="s">
        <v>83</v>
      </c>
      <c r="R83" s="64">
        <v>17.995524716103734</v>
      </c>
      <c r="S83" s="64">
        <v>81.09192553827316</v>
      </c>
      <c r="T83" s="64">
        <v>0.9125497456231141</v>
      </c>
      <c r="U83" s="39"/>
      <c r="V83" s="39"/>
      <c r="W83" s="39"/>
      <c r="X83" s="39"/>
      <c r="Y83" s="39"/>
      <c r="Z83" s="39"/>
      <c r="AA83" s="25"/>
    </row>
    <row r="84" spans="1:27" ht="15">
      <c r="A84" s="136" t="s">
        <v>34</v>
      </c>
      <c r="B84" s="139">
        <v>162565</v>
      </c>
      <c r="C84" s="139">
        <v>84907</v>
      </c>
      <c r="D84" s="139">
        <f t="shared" si="3"/>
        <v>75408</v>
      </c>
      <c r="E84" s="139">
        <v>2250</v>
      </c>
      <c r="F84" s="32"/>
      <c r="G84" s="59" t="s">
        <v>34</v>
      </c>
      <c r="H84" s="64">
        <f t="shared" si="0"/>
        <v>52.22956971057731</v>
      </c>
      <c r="I84" s="64">
        <f t="shared" si="1"/>
        <v>46.38636852951127</v>
      </c>
      <c r="J84" s="64">
        <f t="shared" si="2"/>
        <v>1.38406175991142</v>
      </c>
      <c r="L84" s="59" t="s">
        <v>27</v>
      </c>
      <c r="M84" s="64">
        <v>34.11921783941934</v>
      </c>
      <c r="N84" s="64">
        <v>61.16751874167652</v>
      </c>
      <c r="O84" s="64">
        <v>4.713263418904144</v>
      </c>
      <c r="P84" s="36"/>
      <c r="Q84" s="59" t="s">
        <v>33</v>
      </c>
      <c r="R84" s="64">
        <v>14.091382703662255</v>
      </c>
      <c r="S84" s="64">
        <v>78.968085516922</v>
      </c>
      <c r="T84" s="64">
        <v>6.940531779415737</v>
      </c>
      <c r="U84" s="39"/>
      <c r="V84" s="39"/>
      <c r="W84" s="39"/>
      <c r="X84" s="39"/>
      <c r="Y84" s="39"/>
      <c r="Z84" s="39"/>
      <c r="AA84" s="25"/>
    </row>
    <row r="85" spans="1:27" ht="15">
      <c r="A85" s="136" t="s">
        <v>35</v>
      </c>
      <c r="B85" s="139">
        <v>365379</v>
      </c>
      <c r="C85" s="139">
        <v>362111</v>
      </c>
      <c r="D85" s="139">
        <f t="shared" si="3"/>
        <v>2455</v>
      </c>
      <c r="E85" s="139">
        <v>813</v>
      </c>
      <c r="F85" s="32"/>
      <c r="G85" s="59" t="s">
        <v>35</v>
      </c>
      <c r="H85" s="64">
        <f t="shared" si="0"/>
        <v>99.10558625427296</v>
      </c>
      <c r="I85" s="64">
        <f t="shared" si="1"/>
        <v>0.6719050629620202</v>
      </c>
      <c r="J85" s="64">
        <f>IF(OR(B85=":",E85=":"),":",100*(E85/B85))</f>
        <v>0.22250868276501934</v>
      </c>
      <c r="L85" s="59" t="s">
        <v>18</v>
      </c>
      <c r="M85" s="64">
        <v>32.25414259233973</v>
      </c>
      <c r="N85" s="64">
        <v>54.993649802012236</v>
      </c>
      <c r="O85" s="64">
        <v>12.752207605648028</v>
      </c>
      <c r="P85" s="36"/>
      <c r="Q85" s="59"/>
      <c r="R85" s="64"/>
      <c r="S85" s="64"/>
      <c r="T85" s="64"/>
      <c r="U85" s="39"/>
      <c r="V85" s="39"/>
      <c r="W85" s="39"/>
      <c r="X85" s="39"/>
      <c r="Y85" s="39"/>
      <c r="Z85" s="39"/>
      <c r="AA85" s="25"/>
    </row>
    <row r="86" spans="1:27" ht="15">
      <c r="A86" s="136" t="s">
        <v>36</v>
      </c>
      <c r="B86" s="139">
        <v>606669</v>
      </c>
      <c r="C86" s="139">
        <v>468477</v>
      </c>
      <c r="D86" s="139">
        <f t="shared" si="3"/>
        <v>137551</v>
      </c>
      <c r="E86" s="139">
        <v>641</v>
      </c>
      <c r="F86" s="32"/>
      <c r="G86" s="59" t="s">
        <v>36</v>
      </c>
      <c r="H86" s="64">
        <f t="shared" si="0"/>
        <v>77.22118651192001</v>
      </c>
      <c r="I86" s="64">
        <f t="shared" si="1"/>
        <v>22.67315455380117</v>
      </c>
      <c r="J86" s="64">
        <f>IF(OR(B86=":",E86=":"),":",100*(E86/B86))</f>
        <v>0.1056589342788242</v>
      </c>
      <c r="L86" s="59" t="s">
        <v>39</v>
      </c>
      <c r="M86" s="64">
        <v>24.632860445390588</v>
      </c>
      <c r="N86" s="64">
        <v>73.30705562115743</v>
      </c>
      <c r="O86" s="64">
        <v>2.060083933451971</v>
      </c>
      <c r="P86" s="36"/>
      <c r="Q86" s="59" t="s">
        <v>38</v>
      </c>
      <c r="R86" s="64">
        <v>80.18338823110479</v>
      </c>
      <c r="S86" s="64">
        <v>19.024303391792042</v>
      </c>
      <c r="T86" s="64">
        <v>0.7923083771031781</v>
      </c>
      <c r="U86" s="39"/>
      <c r="V86" s="39"/>
      <c r="W86" s="39"/>
      <c r="X86" s="39"/>
      <c r="Y86" s="39"/>
      <c r="Z86" s="39"/>
      <c r="AA86" s="25"/>
    </row>
    <row r="87" spans="1:27" ht="15">
      <c r="A87" s="136" t="s">
        <v>37</v>
      </c>
      <c r="B87" s="139" t="s">
        <v>17</v>
      </c>
      <c r="C87" s="139" t="s">
        <v>17</v>
      </c>
      <c r="D87" s="139" t="str">
        <f t="shared" si="3"/>
        <v>:</v>
      </c>
      <c r="E87" s="139" t="s">
        <v>17</v>
      </c>
      <c r="F87" s="32"/>
      <c r="G87" s="59" t="s">
        <v>37</v>
      </c>
      <c r="H87" s="64" t="str">
        <f aca="true" t="shared" si="4" ref="H87:H90">IF(OR(B87=":",C87=":"),":",100*(C87/B87))</f>
        <v>:</v>
      </c>
      <c r="I87" s="64" t="str">
        <f aca="true" t="shared" si="5" ref="I87:I90">IF(OR(B87=":",D87=":"),":",100*(D87/B87))</f>
        <v>:</v>
      </c>
      <c r="J87" s="64" t="str">
        <f aca="true" t="shared" si="6" ref="J87:J90">IF(OR(B87=":",E87=":"),":",100*(E87/B87))</f>
        <v>:</v>
      </c>
      <c r="L87" s="59" t="s">
        <v>19</v>
      </c>
      <c r="M87" s="64">
        <v>21.720379351926546</v>
      </c>
      <c r="N87" s="64">
        <v>48.86011530513667</v>
      </c>
      <c r="O87" s="64">
        <v>29.41950534293678</v>
      </c>
      <c r="P87" s="36"/>
      <c r="Q87" s="59" t="s">
        <v>39</v>
      </c>
      <c r="R87" s="64">
        <v>24.632860445390588</v>
      </c>
      <c r="S87" s="64">
        <v>73.30705562115743</v>
      </c>
      <c r="T87" s="64">
        <v>2.060083933451971</v>
      </c>
      <c r="U87" s="39"/>
      <c r="V87" s="39"/>
      <c r="W87" s="39"/>
      <c r="X87" s="39"/>
      <c r="Y87" s="39"/>
      <c r="Z87" s="39"/>
      <c r="AA87" s="25"/>
    </row>
    <row r="88" spans="1:27" ht="15">
      <c r="A88" s="136" t="s">
        <v>38</v>
      </c>
      <c r="B88" s="139">
        <v>44932</v>
      </c>
      <c r="C88" s="139">
        <v>36028</v>
      </c>
      <c r="D88" s="139">
        <f t="shared" si="3"/>
        <v>8548</v>
      </c>
      <c r="E88" s="139">
        <v>356</v>
      </c>
      <c r="F88" s="32"/>
      <c r="G88" s="59" t="s">
        <v>38</v>
      </c>
      <c r="H88" s="64">
        <f t="shared" si="4"/>
        <v>80.18338823110479</v>
      </c>
      <c r="I88" s="64">
        <f t="shared" si="5"/>
        <v>19.024303391792042</v>
      </c>
      <c r="J88" s="64">
        <f t="shared" si="6"/>
        <v>0.7923083771031781</v>
      </c>
      <c r="L88" s="59" t="s">
        <v>44</v>
      </c>
      <c r="M88" s="64">
        <v>18.909729448491156</v>
      </c>
      <c r="N88" s="64">
        <v>62.36563475546306</v>
      </c>
      <c r="O88" s="64">
        <v>18.724635796045785</v>
      </c>
      <c r="P88" s="36"/>
      <c r="Q88" s="59"/>
      <c r="R88" s="64"/>
      <c r="S88" s="64"/>
      <c r="T88" s="64"/>
      <c r="U88" s="39"/>
      <c r="V88" s="39"/>
      <c r="W88" s="39"/>
      <c r="X88" s="39"/>
      <c r="Y88" s="39"/>
      <c r="Z88" s="39"/>
      <c r="AA88" s="25"/>
    </row>
    <row r="89" spans="1:27" ht="15">
      <c r="A89" s="136" t="s">
        <v>39</v>
      </c>
      <c r="B89" s="139">
        <v>180381</v>
      </c>
      <c r="C89" s="139">
        <v>44433</v>
      </c>
      <c r="D89" s="139">
        <f t="shared" si="3"/>
        <v>132232</v>
      </c>
      <c r="E89" s="139">
        <v>3716</v>
      </c>
      <c r="F89" s="32"/>
      <c r="G89" s="59" t="s">
        <v>39</v>
      </c>
      <c r="H89" s="64">
        <f t="shared" si="4"/>
        <v>24.632860445390588</v>
      </c>
      <c r="I89" s="64">
        <f t="shared" si="5"/>
        <v>73.30705562115743</v>
      </c>
      <c r="J89" s="64">
        <f t="shared" si="6"/>
        <v>2.060083933451971</v>
      </c>
      <c r="L89" s="59" t="s">
        <v>16</v>
      </c>
      <c r="M89" s="64">
        <v>18.82626513791039</v>
      </c>
      <c r="N89" s="64">
        <v>81.04825712575402</v>
      </c>
      <c r="O89" s="64">
        <v>0.12547773633558962</v>
      </c>
      <c r="P89" s="36"/>
      <c r="Q89" s="59" t="s">
        <v>115</v>
      </c>
      <c r="R89" s="64">
        <v>86.78213309024613</v>
      </c>
      <c r="S89" s="64">
        <v>0</v>
      </c>
      <c r="T89" s="64">
        <v>13.217866909753875</v>
      </c>
      <c r="U89" s="68"/>
      <c r="V89" s="39"/>
      <c r="W89" s="39"/>
      <c r="X89" s="25"/>
      <c r="Y89" s="25"/>
      <c r="Z89" s="25"/>
      <c r="AA89" s="25"/>
    </row>
    <row r="90" spans="1:27" ht="15">
      <c r="A90" s="136" t="s">
        <v>116</v>
      </c>
      <c r="B90" s="139">
        <v>4404</v>
      </c>
      <c r="C90" s="139">
        <v>298</v>
      </c>
      <c r="D90" s="139">
        <f t="shared" si="3"/>
        <v>3564</v>
      </c>
      <c r="E90" s="139">
        <v>542</v>
      </c>
      <c r="F90" s="32"/>
      <c r="G90" s="59" t="s">
        <v>116</v>
      </c>
      <c r="H90" s="64">
        <f t="shared" si="4"/>
        <v>6.766575840145323</v>
      </c>
      <c r="I90" s="64">
        <f t="shared" si="5"/>
        <v>80.92643051771117</v>
      </c>
      <c r="J90" s="64">
        <f t="shared" si="6"/>
        <v>12.306993642143507</v>
      </c>
      <c r="L90" s="59" t="s">
        <v>83</v>
      </c>
      <c r="M90" s="64">
        <v>17.995524716103734</v>
      </c>
      <c r="N90" s="64">
        <v>81.09192553827316</v>
      </c>
      <c r="O90" s="64">
        <v>0.9125497456231141</v>
      </c>
      <c r="P90" s="36"/>
      <c r="Q90" s="59" t="s">
        <v>41</v>
      </c>
      <c r="R90" s="64">
        <v>65.04309230249005</v>
      </c>
      <c r="S90" s="64">
        <v>0</v>
      </c>
      <c r="T90" s="64">
        <v>34.95690769750993</v>
      </c>
      <c r="U90" s="68"/>
      <c r="V90" s="39"/>
      <c r="W90" s="39"/>
      <c r="X90" s="25"/>
      <c r="Y90" s="25"/>
      <c r="Z90" s="25"/>
      <c r="AA90" s="25"/>
    </row>
    <row r="91" spans="1:27" ht="15">
      <c r="A91" s="136" t="s">
        <v>84</v>
      </c>
      <c r="B91" s="139">
        <v>7794</v>
      </c>
      <c r="C91" s="139">
        <v>3177</v>
      </c>
      <c r="D91" s="139">
        <f t="shared" si="3"/>
        <v>3887</v>
      </c>
      <c r="E91" s="139">
        <v>730</v>
      </c>
      <c r="F91" s="32"/>
      <c r="G91" s="59" t="s">
        <v>84</v>
      </c>
      <c r="H91" s="64">
        <f>IF(OR(B91=":",C91=":"),":",100*(C91/B91))</f>
        <v>40.7621247113164</v>
      </c>
      <c r="I91" s="64">
        <f>IF(OR(B91=":",D91=":"),":",100*(D91/B91))</f>
        <v>49.87169617654606</v>
      </c>
      <c r="J91" s="64">
        <f>IF(OR(B91=":",E91=":"),":",100*(E91/B91))</f>
        <v>9.366179112137543</v>
      </c>
      <c r="L91" s="59" t="s">
        <v>33</v>
      </c>
      <c r="M91" s="64">
        <v>14.091382703662255</v>
      </c>
      <c r="N91" s="64">
        <v>78.968085516922</v>
      </c>
      <c r="O91" s="64">
        <v>6.940531779415737</v>
      </c>
      <c r="P91" s="36"/>
      <c r="Q91" s="59" t="s">
        <v>84</v>
      </c>
      <c r="R91" s="64">
        <v>40.7621247113164</v>
      </c>
      <c r="S91" s="64">
        <v>49.87169617654606</v>
      </c>
      <c r="T91" s="64">
        <v>9.366179112137543</v>
      </c>
      <c r="U91" s="68"/>
      <c r="V91" s="39"/>
      <c r="W91" s="39"/>
      <c r="X91" s="25"/>
      <c r="Y91" s="25"/>
      <c r="Z91" s="25"/>
      <c r="AA91" s="25"/>
    </row>
    <row r="92" spans="1:27" ht="15">
      <c r="A92" s="136" t="s">
        <v>115</v>
      </c>
      <c r="B92" s="139">
        <v>1097</v>
      </c>
      <c r="C92" s="139">
        <v>952</v>
      </c>
      <c r="D92" s="139">
        <f t="shared" si="3"/>
        <v>0</v>
      </c>
      <c r="E92" s="139">
        <v>145</v>
      </c>
      <c r="F92" s="32"/>
      <c r="G92" s="59" t="s">
        <v>115</v>
      </c>
      <c r="H92" s="64">
        <f>IF(OR(B92=":",C92=":"),":",100*(C92/B92))</f>
        <v>86.78213309024613</v>
      </c>
      <c r="I92" s="64">
        <f>IF(OR(B92=":",D92=":"),":",100*(D92/B92))</f>
        <v>0</v>
      </c>
      <c r="J92" s="64">
        <f>IF(OR(B92=":",E92=":"),":",100*(E92/B92))</f>
        <v>13.217866909753875</v>
      </c>
      <c r="L92" s="59" t="s">
        <v>116</v>
      </c>
      <c r="M92" s="64">
        <v>6.766575840145323</v>
      </c>
      <c r="N92" s="64">
        <v>80.92643051771117</v>
      </c>
      <c r="O92" s="64">
        <v>12.306993642143507</v>
      </c>
      <c r="P92" s="36"/>
      <c r="Q92" s="59" t="s">
        <v>116</v>
      </c>
      <c r="R92" s="64">
        <v>6.766575840145323</v>
      </c>
      <c r="S92" s="64">
        <v>80.92643051771117</v>
      </c>
      <c r="T92" s="64">
        <v>12.306993642143507</v>
      </c>
      <c r="U92" s="68"/>
      <c r="V92" s="39"/>
      <c r="W92" s="39"/>
      <c r="X92" s="25"/>
      <c r="Y92" s="25"/>
      <c r="Z92" s="25"/>
      <c r="AA92" s="25"/>
    </row>
    <row r="93" spans="1:23" ht="12" customHeight="1">
      <c r="A93" s="136" t="s">
        <v>40</v>
      </c>
      <c r="B93" s="139" t="s">
        <v>17</v>
      </c>
      <c r="C93" s="139" t="s">
        <v>17</v>
      </c>
      <c r="D93" s="139" t="str">
        <f t="shared" si="3"/>
        <v>:</v>
      </c>
      <c r="E93" s="139" t="s">
        <v>17</v>
      </c>
      <c r="F93" s="32"/>
      <c r="G93" s="59" t="s">
        <v>40</v>
      </c>
      <c r="H93" s="64" t="str">
        <f>IF(OR(B93=":",C93=":"),":",100*(C93/B93))</f>
        <v>:</v>
      </c>
      <c r="I93" s="64" t="str">
        <f>IF(OR(B93=":",D93=":"),":",100*(D93/B93))</f>
        <v>:</v>
      </c>
      <c r="J93" s="64" t="str">
        <f>IF(OR(B93=":",E93=":"),":",100*(E93/B93))</f>
        <v>:</v>
      </c>
      <c r="L93" s="59" t="s">
        <v>37</v>
      </c>
      <c r="M93" s="64" t="s">
        <v>17</v>
      </c>
      <c r="N93" s="64" t="s">
        <v>17</v>
      </c>
      <c r="O93" s="64" t="s">
        <v>17</v>
      </c>
      <c r="P93" s="36"/>
      <c r="Q93" s="6" t="s">
        <v>154</v>
      </c>
      <c r="R93" s="32"/>
      <c r="S93" s="32"/>
      <c r="T93" s="32"/>
      <c r="U93" s="68"/>
      <c r="V93" s="32"/>
      <c r="W93" s="32"/>
    </row>
    <row r="94" spans="1:23" ht="12" customHeight="1">
      <c r="A94" s="136" t="s">
        <v>41</v>
      </c>
      <c r="B94" s="139">
        <v>351919</v>
      </c>
      <c r="C94" s="139">
        <v>228899</v>
      </c>
      <c r="D94" s="139">
        <f t="shared" si="3"/>
        <v>0</v>
      </c>
      <c r="E94" s="139">
        <v>123020</v>
      </c>
      <c r="F94" s="32"/>
      <c r="G94" s="59" t="s">
        <v>41</v>
      </c>
      <c r="H94" s="64">
        <f>IF(OR(B94=":",C94=":"),":",100*(C94/B94))</f>
        <v>65.04309230249005</v>
      </c>
      <c r="I94" s="64">
        <f>IF(OR(B94=":",D94=":"),":",100*(D94/B94))</f>
        <v>0</v>
      </c>
      <c r="J94" s="64">
        <f>IF(OR(B94=":",E94=":"),":",100*(E94/B94))</f>
        <v>34.95690769750993</v>
      </c>
      <c r="L94" s="59" t="s">
        <v>40</v>
      </c>
      <c r="M94" s="64" t="s">
        <v>17</v>
      </c>
      <c r="N94" s="64" t="s">
        <v>17</v>
      </c>
      <c r="O94" s="64" t="s">
        <v>17</v>
      </c>
      <c r="P94" s="36"/>
      <c r="Q94" s="72" t="s">
        <v>66</v>
      </c>
      <c r="R94" s="32"/>
      <c r="S94" s="32"/>
      <c r="T94" s="32"/>
      <c r="U94" s="68"/>
      <c r="V94" s="32"/>
      <c r="W94" s="32"/>
    </row>
    <row r="95" spans="6:23" ht="12" customHeight="1">
      <c r="F95" s="32"/>
      <c r="G95" s="32"/>
      <c r="H95" s="32"/>
      <c r="I95" s="32"/>
      <c r="J95" s="32"/>
      <c r="K95" s="32"/>
      <c r="P95" s="36"/>
      <c r="Q95" s="32"/>
      <c r="R95" s="32"/>
      <c r="S95" s="32"/>
      <c r="T95" s="32"/>
      <c r="U95" s="68"/>
      <c r="V95" s="32"/>
      <c r="W95" s="32"/>
    </row>
    <row r="96" spans="1:23" ht="14.4" customHeight="1">
      <c r="A96" s="44" t="s">
        <v>42</v>
      </c>
      <c r="C96" s="32"/>
      <c r="D96" s="32"/>
      <c r="E96" s="32"/>
      <c r="F96" s="32"/>
      <c r="G96" s="32"/>
      <c r="H96" s="32"/>
      <c r="I96" s="32"/>
      <c r="J96" s="32"/>
      <c r="L96" s="32"/>
      <c r="M96" s="60"/>
      <c r="N96" s="60"/>
      <c r="O96" s="60"/>
      <c r="P96" s="32"/>
      <c r="R96" s="32"/>
      <c r="S96" s="32"/>
      <c r="T96" s="32"/>
      <c r="U96" s="68"/>
      <c r="V96" s="32"/>
      <c r="W96" s="32"/>
    </row>
    <row r="97" spans="1:23" ht="14.4" customHeight="1">
      <c r="A97" s="44" t="s">
        <v>17</v>
      </c>
      <c r="B97" s="44" t="s">
        <v>43</v>
      </c>
      <c r="F97" s="32"/>
      <c r="G97" s="32"/>
      <c r="H97" s="32"/>
      <c r="I97" s="32"/>
      <c r="J97" s="32"/>
      <c r="M97" s="32"/>
      <c r="N97" s="32"/>
      <c r="O97" s="32"/>
      <c r="P97" s="32"/>
      <c r="U97" s="68"/>
      <c r="V97" s="32"/>
      <c r="W97" s="32"/>
    </row>
    <row r="98" spans="1:23" ht="15">
      <c r="A98" s="44"/>
      <c r="G98" s="32"/>
      <c r="H98" s="32"/>
      <c r="I98" s="32"/>
      <c r="M98" s="32"/>
      <c r="N98" s="32"/>
      <c r="O98" s="32"/>
      <c r="P98" s="32"/>
      <c r="U98" s="32"/>
      <c r="V98" s="32"/>
      <c r="W98" s="32"/>
    </row>
    <row r="99" spans="13:23" ht="15">
      <c r="M99" s="32"/>
      <c r="N99" s="32"/>
      <c r="O99" s="32"/>
      <c r="P99" s="32"/>
      <c r="U99" s="32"/>
      <c r="V99" s="32"/>
      <c r="W99" s="32"/>
    </row>
    <row r="100" spans="2:23" ht="15">
      <c r="B100" s="12">
        <f>SUM(B60:B86)</f>
        <v>15921242</v>
      </c>
      <c r="C100" s="12">
        <f>SUM(C60:C86)</f>
        <v>7402068</v>
      </c>
      <c r="D100" s="12">
        <f aca="true" t="shared" si="7" ref="D100">SUM(D60:D86)</f>
        <v>6619062</v>
      </c>
      <c r="E100" s="12">
        <f>SUM(E60:E86)</f>
        <v>1896318</v>
      </c>
      <c r="M100" s="32"/>
      <c r="N100" s="32"/>
      <c r="O100" s="32"/>
      <c r="U100" s="32"/>
      <c r="V100" s="32"/>
      <c r="W100" s="32"/>
    </row>
    <row r="101" spans="21:23" ht="15">
      <c r="U101" s="32"/>
      <c r="V101" s="32"/>
      <c r="W101" s="32"/>
    </row>
    <row r="102" spans="21:23" ht="15">
      <c r="U102" s="32"/>
      <c r="V102" s="32"/>
      <c r="W102" s="32"/>
    </row>
  </sheetData>
  <hyperlinks>
    <hyperlink ref="A46" r:id="rId1" display="https://ec.europa.eu/eurostat/databrowser/bookmark/594f868e-9a50-42da-be1f-6a6f07923fe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2:AT236"/>
  <sheetViews>
    <sheetView showGridLines="0" workbookViewId="0" topLeftCell="A1">
      <selection activeCell="N190" sqref="N190:N191"/>
    </sheetView>
  </sheetViews>
  <sheetFormatPr defaultColWidth="11.7109375" defaultRowHeight="15"/>
  <cols>
    <col min="1" max="1" width="11.7109375" style="1" customWidth="1"/>
    <col min="2" max="2" width="12.28125" style="1" customWidth="1"/>
    <col min="3" max="5" width="11.7109375" style="1" customWidth="1"/>
    <col min="6" max="6" width="14.8515625" style="1" bestFit="1" customWidth="1"/>
    <col min="7" max="9" width="11.7109375" style="1" customWidth="1"/>
    <col min="10" max="10" width="12.421875" style="1" customWidth="1"/>
    <col min="11" max="16384" width="11.7109375" style="1" customWidth="1"/>
  </cols>
  <sheetData>
    <row r="1" ht="12"/>
    <row r="2" spans="3:10" ht="12">
      <c r="C2" s="9"/>
      <c r="D2" s="9"/>
      <c r="E2" s="9"/>
      <c r="F2" s="9"/>
      <c r="G2" s="9"/>
      <c r="H2" s="9"/>
      <c r="I2" s="9"/>
      <c r="J2" s="9"/>
    </row>
    <row r="3" spans="3:8" ht="12">
      <c r="C3" s="6"/>
      <c r="D3" s="6"/>
      <c r="E3" s="6"/>
      <c r="F3" s="6"/>
      <c r="G3" s="6"/>
      <c r="H3" s="6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P36" s="11"/>
    </row>
    <row r="37" ht="12">
      <c r="P37" s="11"/>
    </row>
    <row r="38" ht="12">
      <c r="P38" s="11"/>
    </row>
    <row r="39" ht="12">
      <c r="P39" s="11"/>
    </row>
    <row r="40" ht="12">
      <c r="P40" s="11"/>
    </row>
    <row r="41" ht="12">
      <c r="P41" s="11"/>
    </row>
    <row r="42" ht="12">
      <c r="P42" s="11"/>
    </row>
    <row r="43" ht="12">
      <c r="P43" s="11"/>
    </row>
    <row r="44" spans="14:16" ht="15" customHeight="1">
      <c r="N44" s="13"/>
      <c r="P44" s="11"/>
    </row>
    <row r="45" ht="12"/>
    <row r="46" spans="2:9" ht="12">
      <c r="B46" s="13"/>
      <c r="C46" s="13"/>
      <c r="D46" s="13"/>
      <c r="E46" s="13"/>
      <c r="F46" s="13"/>
      <c r="G46" s="13"/>
      <c r="H46" s="13"/>
      <c r="I46" s="13"/>
    </row>
    <row r="47" spans="2:9" ht="12">
      <c r="B47" s="13"/>
      <c r="C47" s="13"/>
      <c r="D47" s="13"/>
      <c r="E47" s="13"/>
      <c r="F47" s="13"/>
      <c r="G47" s="13"/>
      <c r="H47" s="13"/>
      <c r="I47" s="13"/>
    </row>
    <row r="48" spans="2:9" ht="12">
      <c r="B48" s="13"/>
      <c r="C48" s="13"/>
      <c r="D48" s="13"/>
      <c r="E48" s="13"/>
      <c r="F48" s="13"/>
      <c r="G48" s="13"/>
      <c r="H48" s="13"/>
      <c r="I48" s="13"/>
    </row>
    <row r="49" spans="2:9" ht="12">
      <c r="B49" s="13"/>
      <c r="C49" s="13"/>
      <c r="D49" s="13"/>
      <c r="E49" s="13"/>
      <c r="F49" s="13"/>
      <c r="G49" s="13"/>
      <c r="H49" s="13"/>
      <c r="I49" s="13"/>
    </row>
    <row r="50" spans="2:9" ht="12">
      <c r="B50" s="13"/>
      <c r="C50" s="13"/>
      <c r="D50" s="13"/>
      <c r="E50" s="13"/>
      <c r="F50" s="13"/>
      <c r="G50" s="13"/>
      <c r="H50" s="13"/>
      <c r="I50" s="13"/>
    </row>
    <row r="51" spans="2:9" ht="12">
      <c r="B51" s="13"/>
      <c r="C51" s="13"/>
      <c r="D51" s="13"/>
      <c r="E51" s="13"/>
      <c r="F51" s="13"/>
      <c r="G51" s="13"/>
      <c r="H51" s="13"/>
      <c r="I51" s="13"/>
    </row>
    <row r="52" spans="2:9" ht="12">
      <c r="B52" s="13"/>
      <c r="C52" s="13"/>
      <c r="D52" s="13"/>
      <c r="E52" s="13"/>
      <c r="F52" s="13"/>
      <c r="G52" s="13"/>
      <c r="H52" s="13"/>
      <c r="I52" s="13"/>
    </row>
    <row r="53" spans="2:9" ht="12">
      <c r="B53" s="13"/>
      <c r="C53" s="13"/>
      <c r="D53" s="13"/>
      <c r="E53" s="13"/>
      <c r="F53" s="13"/>
      <c r="G53" s="13"/>
      <c r="H53" s="13"/>
      <c r="I53" s="13"/>
    </row>
    <row r="54" spans="2:9" ht="12">
      <c r="B54" s="13"/>
      <c r="C54" s="13"/>
      <c r="D54" s="13"/>
      <c r="E54" s="13"/>
      <c r="F54" s="13"/>
      <c r="G54" s="13"/>
      <c r="H54" s="13"/>
      <c r="I54" s="13"/>
    </row>
    <row r="55" spans="2:9" ht="12">
      <c r="B55" s="13"/>
      <c r="C55" s="13"/>
      <c r="D55" s="13"/>
      <c r="E55" s="13"/>
      <c r="F55" s="13"/>
      <c r="G55" s="13"/>
      <c r="H55" s="13"/>
      <c r="I55" s="13"/>
    </row>
    <row r="56" spans="3:9" ht="12">
      <c r="C56" s="13"/>
      <c r="D56" s="13"/>
      <c r="E56" s="13"/>
      <c r="F56" s="13"/>
      <c r="G56" s="13"/>
      <c r="H56" s="13"/>
      <c r="I56" s="13"/>
    </row>
    <row r="57" spans="3:9" ht="12">
      <c r="C57" s="13"/>
      <c r="D57" s="13"/>
      <c r="E57" s="13"/>
      <c r="F57" s="13"/>
      <c r="G57" s="13"/>
      <c r="H57" s="13"/>
      <c r="I57" s="13"/>
    </row>
    <row r="58" spans="2:9" ht="12">
      <c r="B58" s="13"/>
      <c r="C58" s="13"/>
      <c r="D58" s="13"/>
      <c r="E58" s="13"/>
      <c r="F58" s="13"/>
      <c r="G58" s="13"/>
      <c r="H58" s="13"/>
      <c r="I58" s="13"/>
    </row>
    <row r="59" spans="2:9" ht="12">
      <c r="B59" s="13"/>
      <c r="C59" s="13"/>
      <c r="D59" s="13"/>
      <c r="E59" s="13"/>
      <c r="F59" s="13"/>
      <c r="G59" s="13"/>
      <c r="H59" s="13"/>
      <c r="I59" s="13"/>
    </row>
    <row r="60" spans="2:9" ht="12">
      <c r="B60" s="13"/>
      <c r="C60" s="13"/>
      <c r="D60" s="13"/>
      <c r="E60" s="13"/>
      <c r="F60" s="13"/>
      <c r="G60" s="13"/>
      <c r="H60" s="13"/>
      <c r="I60" s="13"/>
    </row>
    <row r="61" spans="2:9" ht="12">
      <c r="B61" s="13"/>
      <c r="C61" s="13"/>
      <c r="D61" s="13"/>
      <c r="E61" s="13"/>
      <c r="F61" s="13"/>
      <c r="G61" s="13"/>
      <c r="H61" s="13"/>
      <c r="I61" s="13"/>
    </row>
    <row r="62" spans="2:9" ht="12">
      <c r="B62" s="13"/>
      <c r="C62" s="13"/>
      <c r="D62" s="13"/>
      <c r="E62" s="13"/>
      <c r="F62" s="13"/>
      <c r="G62" s="13"/>
      <c r="H62" s="13"/>
      <c r="I62" s="13"/>
    </row>
    <row r="63" spans="2:9" ht="12">
      <c r="B63" s="13"/>
      <c r="C63" s="13"/>
      <c r="D63" s="13"/>
      <c r="E63" s="13"/>
      <c r="F63" s="13"/>
      <c r="G63" s="13"/>
      <c r="H63" s="13"/>
      <c r="I63" s="13"/>
    </row>
    <row r="64" spans="2:9" ht="12">
      <c r="B64" s="13"/>
      <c r="C64" s="13"/>
      <c r="D64" s="13"/>
      <c r="E64" s="13"/>
      <c r="F64" s="13"/>
      <c r="G64" s="13"/>
      <c r="H64" s="13"/>
      <c r="I64" s="13"/>
    </row>
    <row r="65" spans="2:9" ht="12">
      <c r="B65" s="13"/>
      <c r="C65" s="13"/>
      <c r="D65" s="13"/>
      <c r="E65" s="13"/>
      <c r="F65" s="13"/>
      <c r="G65" s="13"/>
      <c r="H65" s="13"/>
      <c r="I65" s="13"/>
    </row>
    <row r="66" spans="2:9" ht="12">
      <c r="B66" s="13"/>
      <c r="C66" s="13"/>
      <c r="D66" s="13"/>
      <c r="E66" s="13"/>
      <c r="F66" s="13"/>
      <c r="G66" s="13"/>
      <c r="H66" s="13"/>
      <c r="I66" s="13"/>
    </row>
    <row r="67" spans="2:9" ht="12">
      <c r="B67" s="13"/>
      <c r="C67" s="13"/>
      <c r="D67" s="13"/>
      <c r="E67" s="13"/>
      <c r="F67" s="13"/>
      <c r="G67" s="13"/>
      <c r="H67" s="13"/>
      <c r="I67" s="13"/>
    </row>
    <row r="68" spans="2:9" ht="12">
      <c r="B68" s="13"/>
      <c r="C68" s="13"/>
      <c r="D68" s="13"/>
      <c r="E68" s="13"/>
      <c r="F68" s="13"/>
      <c r="G68" s="13"/>
      <c r="H68" s="13"/>
      <c r="I68" s="13"/>
    </row>
    <row r="69" spans="2:9" ht="12">
      <c r="B69" s="13"/>
      <c r="C69" s="13"/>
      <c r="D69" s="13"/>
      <c r="E69" s="13"/>
      <c r="F69" s="13"/>
      <c r="G69" s="13"/>
      <c r="H69" s="13"/>
      <c r="I69" s="13"/>
    </row>
    <row r="70" spans="2:9" ht="12">
      <c r="B70" s="13"/>
      <c r="C70" s="13"/>
      <c r="D70" s="13"/>
      <c r="E70" s="13"/>
      <c r="F70" s="13"/>
      <c r="G70" s="13"/>
      <c r="H70" s="13"/>
      <c r="I70" s="13"/>
    </row>
    <row r="71" spans="2:9" ht="12">
      <c r="B71" s="13"/>
      <c r="C71" s="13"/>
      <c r="D71" s="13"/>
      <c r="E71" s="13"/>
      <c r="F71" s="13"/>
      <c r="G71" s="13"/>
      <c r="H71" s="13"/>
      <c r="I71" s="13"/>
    </row>
    <row r="72" spans="2:9" ht="12">
      <c r="B72" s="13"/>
      <c r="C72" s="13"/>
      <c r="D72" s="13"/>
      <c r="E72" s="13"/>
      <c r="F72" s="13"/>
      <c r="G72" s="13"/>
      <c r="H72" s="13"/>
      <c r="I72" s="13"/>
    </row>
    <row r="73" spans="2:9" ht="12">
      <c r="B73" s="13"/>
      <c r="C73" s="13"/>
      <c r="D73" s="13"/>
      <c r="E73" s="13"/>
      <c r="F73" s="13"/>
      <c r="G73" s="13"/>
      <c r="H73" s="13"/>
      <c r="I73" s="13"/>
    </row>
    <row r="74" spans="2:9" ht="12">
      <c r="B74" s="13"/>
      <c r="C74" s="13"/>
      <c r="D74" s="13"/>
      <c r="E74" s="13"/>
      <c r="F74" s="13"/>
      <c r="G74" s="13"/>
      <c r="H74" s="13"/>
      <c r="I74" s="13"/>
    </row>
    <row r="75" spans="2:9" ht="12">
      <c r="B75" s="13"/>
      <c r="C75" s="13"/>
      <c r="D75" s="13"/>
      <c r="E75" s="13"/>
      <c r="F75" s="13"/>
      <c r="G75" s="13"/>
      <c r="H75" s="13"/>
      <c r="I75" s="13"/>
    </row>
    <row r="76" spans="2:9" ht="12">
      <c r="B76" s="13"/>
      <c r="C76" s="13"/>
      <c r="D76" s="13"/>
      <c r="E76" s="13"/>
      <c r="F76" s="13"/>
      <c r="G76" s="13"/>
      <c r="H76" s="13"/>
      <c r="I76" s="13"/>
    </row>
    <row r="77" spans="2:9" ht="12">
      <c r="B77" s="13"/>
      <c r="C77" s="13"/>
      <c r="D77" s="13"/>
      <c r="E77" s="13"/>
      <c r="F77" s="13"/>
      <c r="G77" s="13"/>
      <c r="H77" s="13"/>
      <c r="I77" s="13"/>
    </row>
    <row r="78" spans="2:9" ht="12">
      <c r="B78" s="13"/>
      <c r="C78" s="13"/>
      <c r="D78" s="13"/>
      <c r="E78" s="13"/>
      <c r="F78" s="13"/>
      <c r="G78" s="13"/>
      <c r="H78" s="13"/>
      <c r="I78" s="13"/>
    </row>
    <row r="79" spans="2:9" ht="12">
      <c r="B79" s="13"/>
      <c r="C79" s="13"/>
      <c r="D79" s="13"/>
      <c r="E79" s="13"/>
      <c r="F79" s="13"/>
      <c r="G79" s="13"/>
      <c r="H79" s="13"/>
      <c r="I79" s="13"/>
    </row>
    <row r="80" ht="12"/>
    <row r="81" ht="12"/>
    <row r="82" ht="12"/>
    <row r="83" ht="12"/>
    <row r="84" ht="12"/>
    <row r="85" ht="12"/>
    <row r="86" ht="12"/>
    <row r="87" ht="12"/>
    <row r="88" ht="12"/>
    <row r="89" ht="12">
      <c r="A89" s="72"/>
    </row>
    <row r="90" ht="12">
      <c r="A90" s="72"/>
    </row>
    <row r="91" ht="12">
      <c r="A91" s="72"/>
    </row>
    <row r="92" ht="15">
      <c r="A92" s="72"/>
    </row>
    <row r="93" ht="15">
      <c r="A93" s="72"/>
    </row>
    <row r="94" ht="12">
      <c r="A94" s="82" t="s">
        <v>150</v>
      </c>
    </row>
    <row r="95" ht="15">
      <c r="A95" s="6" t="s">
        <v>64</v>
      </c>
    </row>
    <row r="97" ht="15">
      <c r="A97" s="1" t="s">
        <v>145</v>
      </c>
    </row>
    <row r="98" ht="15">
      <c r="A98" s="72" t="s">
        <v>82</v>
      </c>
    </row>
    <row r="100" ht="15">
      <c r="A100" s="1" t="s">
        <v>81</v>
      </c>
    </row>
    <row r="101" s="13" customFormat="1" ht="14.4">
      <c r="A101" s="120" t="s">
        <v>140</v>
      </c>
    </row>
    <row r="102" s="13" customFormat="1" ht="14.4">
      <c r="A102" s="120" t="s">
        <v>141</v>
      </c>
    </row>
    <row r="103" s="13" customFormat="1" ht="14.4">
      <c r="A103" s="120" t="s">
        <v>142</v>
      </c>
    </row>
    <row r="104" s="13" customFormat="1" ht="14.4">
      <c r="A104" s="120" t="s">
        <v>143</v>
      </c>
    </row>
    <row r="105" s="13" customFormat="1" ht="14.4">
      <c r="A105" s="120" t="s">
        <v>144</v>
      </c>
    </row>
    <row r="106" s="13" customFormat="1" ht="15"/>
    <row r="107" s="13" customFormat="1" ht="12">
      <c r="A107" s="53" t="s">
        <v>71</v>
      </c>
    </row>
    <row r="108" spans="1:26" s="13" customFormat="1" ht="15">
      <c r="A108" s="44" t="s">
        <v>70</v>
      </c>
      <c r="B108" s="1"/>
      <c r="C108" s="1"/>
      <c r="D108" s="1"/>
      <c r="E108" s="1"/>
      <c r="F108" s="1"/>
      <c r="G108" s="1"/>
      <c r="H108" s="1"/>
      <c r="I108" s="44" t="s">
        <v>85</v>
      </c>
      <c r="J108" s="1"/>
      <c r="K108" s="1"/>
      <c r="M108" s="10"/>
      <c r="N108" s="35"/>
      <c r="O108" s="35"/>
      <c r="Q108" s="10"/>
      <c r="R108" s="35"/>
      <c r="S108" s="35"/>
      <c r="Y108" s="24"/>
      <c r="Z108" s="39"/>
    </row>
    <row r="110" spans="1:26" s="13" customFormat="1" ht="15">
      <c r="A110" s="44" t="s">
        <v>0</v>
      </c>
      <c r="B110" s="43">
        <v>45063.958333333336</v>
      </c>
      <c r="I110" s="44" t="s">
        <v>0</v>
      </c>
      <c r="J110" s="43">
        <v>45082.958333333336</v>
      </c>
      <c r="M110" s="10"/>
      <c r="N110" s="87"/>
      <c r="O110" s="35"/>
      <c r="Q110" s="10"/>
      <c r="R110" s="87"/>
      <c r="S110" s="35"/>
      <c r="Y110" s="24"/>
      <c r="Z110" s="88"/>
    </row>
    <row r="111" spans="1:26" s="13" customFormat="1" ht="15">
      <c r="A111" s="44" t="s">
        <v>1</v>
      </c>
      <c r="B111" s="43">
        <v>45082.495833333334</v>
      </c>
      <c r="I111" s="44" t="s">
        <v>1</v>
      </c>
      <c r="J111" s="43">
        <v>45083.347916666666</v>
      </c>
      <c r="M111" s="10"/>
      <c r="N111" s="87"/>
      <c r="O111" s="35"/>
      <c r="Q111" s="10"/>
      <c r="R111" s="87"/>
      <c r="S111" s="35"/>
      <c r="Y111" s="24"/>
      <c r="Z111" s="88"/>
    </row>
    <row r="112" spans="1:26" ht="15">
      <c r="A112" s="44" t="s">
        <v>2</v>
      </c>
      <c r="B112" s="44" t="s">
        <v>3</v>
      </c>
      <c r="I112" s="44" t="s">
        <v>2</v>
      </c>
      <c r="J112" s="44" t="s">
        <v>3</v>
      </c>
      <c r="M112" s="10"/>
      <c r="N112" s="10"/>
      <c r="O112" s="11"/>
      <c r="Q112" s="10"/>
      <c r="R112" s="10"/>
      <c r="S112" s="11"/>
      <c r="Y112" s="24"/>
      <c r="Z112" s="24"/>
    </row>
    <row r="114" spans="1:19" ht="15">
      <c r="A114" s="44" t="s">
        <v>46</v>
      </c>
      <c r="B114" s="113" t="s">
        <v>127</v>
      </c>
      <c r="I114" s="44" t="s">
        <v>46</v>
      </c>
      <c r="J114" s="113" t="s">
        <v>127</v>
      </c>
      <c r="M114" s="10"/>
      <c r="N114" s="10"/>
      <c r="O114" s="11"/>
      <c r="Q114" s="10"/>
      <c r="R114" s="10"/>
      <c r="S114" s="11"/>
    </row>
    <row r="115" spans="1:31" ht="15">
      <c r="A115" s="44" t="s">
        <v>58</v>
      </c>
      <c r="B115" s="44" t="s">
        <v>59</v>
      </c>
      <c r="I115" s="44" t="s">
        <v>4</v>
      </c>
      <c r="J115" s="44" t="s">
        <v>54</v>
      </c>
      <c r="M115" s="10"/>
      <c r="N115" s="10"/>
      <c r="O115" s="11"/>
      <c r="Q115" s="10"/>
      <c r="R115" s="10"/>
      <c r="S115" s="11"/>
      <c r="Y115" s="2"/>
      <c r="Z115" s="2"/>
      <c r="AA115" s="3"/>
      <c r="AB115" s="3"/>
      <c r="AC115" s="3"/>
      <c r="AD115" s="3"/>
      <c r="AE115" s="3"/>
    </row>
    <row r="116" spans="1:46" ht="15">
      <c r="A116" s="44" t="s">
        <v>4</v>
      </c>
      <c r="B116" s="44" t="s">
        <v>86</v>
      </c>
      <c r="E116" s="44" t="s">
        <v>4</v>
      </c>
      <c r="F116" s="65" t="s">
        <v>54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9:46" ht="15"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5">
      <c r="A118" s="59" t="s">
        <v>62</v>
      </c>
      <c r="B118" s="59" t="s">
        <v>55</v>
      </c>
      <c r="C118" s="59" t="s">
        <v>63</v>
      </c>
      <c r="E118" s="59" t="s">
        <v>62</v>
      </c>
      <c r="F118" s="59" t="s">
        <v>55</v>
      </c>
      <c r="G118" s="59" t="s">
        <v>63</v>
      </c>
      <c r="I118" s="142" t="s">
        <v>62</v>
      </c>
      <c r="J118" s="142" t="s">
        <v>55</v>
      </c>
      <c r="K118" s="142" t="s">
        <v>63</v>
      </c>
      <c r="L118" s="11"/>
      <c r="M118" s="59" t="s">
        <v>62</v>
      </c>
      <c r="N118" s="59" t="s">
        <v>78</v>
      </c>
      <c r="O118" s="59" t="s">
        <v>79</v>
      </c>
      <c r="P118" s="11"/>
      <c r="Q118" s="59"/>
      <c r="R118" s="61" t="s">
        <v>55</v>
      </c>
      <c r="S118" s="11"/>
      <c r="T118" s="59"/>
      <c r="U118" s="61" t="s">
        <v>63</v>
      </c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5">
      <c r="A119" s="59" t="s">
        <v>10</v>
      </c>
      <c r="B119" s="64">
        <v>2310.44</v>
      </c>
      <c r="C119" s="64">
        <v>537.25</v>
      </c>
      <c r="D119" s="80"/>
      <c r="E119" s="59" t="s">
        <v>10</v>
      </c>
      <c r="F119" s="42">
        <f>IF(B119=":",":",B119*1000)</f>
        <v>2310440</v>
      </c>
      <c r="G119" s="42">
        <f>IF(C119=":",":",C119*1000)</f>
        <v>537250</v>
      </c>
      <c r="H119" s="80"/>
      <c r="I119" s="142" t="s">
        <v>10</v>
      </c>
      <c r="J119" s="143">
        <v>115618</v>
      </c>
      <c r="K119" s="139">
        <v>24646</v>
      </c>
      <c r="L119" s="11"/>
      <c r="M119" s="59" t="s">
        <v>10</v>
      </c>
      <c r="N119" s="66">
        <f>IF(OR(F119=":",J119=":"),":",100*(J119/F119))</f>
        <v>5.004155052717231</v>
      </c>
      <c r="O119" s="66">
        <f>IF(OR(G119=":",K119=":"),":",100*(K119/G119))</f>
        <v>4.587436016751978</v>
      </c>
      <c r="P119" s="11"/>
      <c r="Q119" s="59" t="s">
        <v>18</v>
      </c>
      <c r="R119" s="66">
        <v>31.52515876893014</v>
      </c>
      <c r="S119" s="11"/>
      <c r="T119" s="59" t="s">
        <v>18</v>
      </c>
      <c r="U119" s="66">
        <v>23.11171960569551</v>
      </c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5">
      <c r="A120" s="59" t="s">
        <v>11</v>
      </c>
      <c r="B120" s="64">
        <v>611.2</v>
      </c>
      <c r="C120" s="64">
        <v>230.34</v>
      </c>
      <c r="D120" s="80"/>
      <c r="E120" s="59" t="s">
        <v>11</v>
      </c>
      <c r="F120" s="42">
        <f aca="true" t="shared" si="0" ref="F120:F145">IF(B120=":",":",B120*1000)</f>
        <v>611200</v>
      </c>
      <c r="G120" s="42">
        <f aca="true" t="shared" si="1" ref="G120:G145">IF(C120=":",":",C120*1000)</f>
        <v>230340</v>
      </c>
      <c r="H120" s="80"/>
      <c r="I120" s="142" t="s">
        <v>11</v>
      </c>
      <c r="J120" s="144">
        <v>10408</v>
      </c>
      <c r="K120" s="139">
        <v>2703</v>
      </c>
      <c r="L120" s="11"/>
      <c r="M120" s="59" t="s">
        <v>11</v>
      </c>
      <c r="N120" s="66">
        <f aca="true" t="shared" si="2" ref="N120:N145">IF(OR(F120=":",J120=":"),":",100*(J120/F120))</f>
        <v>1.7028795811518325</v>
      </c>
      <c r="O120" s="66">
        <f aca="true" t="shared" si="3" ref="O120:O145">IF(OR(G120=":",K120=":"),":",100*(K120/G120))</f>
        <v>1.173482677780672</v>
      </c>
      <c r="P120" s="11"/>
      <c r="Q120" s="59" t="s">
        <v>24</v>
      </c>
      <c r="R120" s="66">
        <v>26.030447048059575</v>
      </c>
      <c r="S120" s="11"/>
      <c r="T120" s="59" t="s">
        <v>30</v>
      </c>
      <c r="U120" s="66">
        <v>22.249933518216007</v>
      </c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5">
      <c r="A121" s="59" t="s">
        <v>83</v>
      </c>
      <c r="B121" s="64">
        <v>1359.42</v>
      </c>
      <c r="C121" s="64">
        <v>362.35</v>
      </c>
      <c r="D121" s="80"/>
      <c r="E121" s="59" t="s">
        <v>83</v>
      </c>
      <c r="F121" s="42">
        <f t="shared" si="0"/>
        <v>1359420</v>
      </c>
      <c r="G121" s="42">
        <f t="shared" si="1"/>
        <v>362350</v>
      </c>
      <c r="H121" s="80"/>
      <c r="I121" s="142" t="s">
        <v>83</v>
      </c>
      <c r="J121" s="143">
        <v>278346</v>
      </c>
      <c r="K121" s="139">
        <v>7276</v>
      </c>
      <c r="L121" s="11"/>
      <c r="M121" s="59" t="s">
        <v>83</v>
      </c>
      <c r="N121" s="66">
        <f t="shared" si="2"/>
        <v>20.475349781524475</v>
      </c>
      <c r="O121" s="66">
        <f t="shared" si="3"/>
        <v>2.0080033117151923</v>
      </c>
      <c r="P121" s="11"/>
      <c r="Q121" s="59" t="s">
        <v>36</v>
      </c>
      <c r="R121" s="66">
        <v>23.73216585485182</v>
      </c>
      <c r="S121" s="11"/>
      <c r="T121" s="59" t="s">
        <v>36</v>
      </c>
      <c r="U121" s="66">
        <v>19.124833110814418</v>
      </c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5">
      <c r="A122" s="59" t="s">
        <v>13</v>
      </c>
      <c r="B122" s="64">
        <v>1480</v>
      </c>
      <c r="C122" s="64">
        <v>559</v>
      </c>
      <c r="D122" s="80"/>
      <c r="E122" s="59" t="s">
        <v>13</v>
      </c>
      <c r="F122" s="42">
        <f t="shared" si="0"/>
        <v>1480000</v>
      </c>
      <c r="G122" s="42">
        <f t="shared" si="1"/>
        <v>559000</v>
      </c>
      <c r="H122" s="80"/>
      <c r="I122" s="142" t="s">
        <v>13</v>
      </c>
      <c r="J122" s="144">
        <v>231472</v>
      </c>
      <c r="K122" s="139">
        <v>81633</v>
      </c>
      <c r="L122" s="11"/>
      <c r="M122" s="59" t="s">
        <v>13</v>
      </c>
      <c r="N122" s="66">
        <f t="shared" si="2"/>
        <v>15.64</v>
      </c>
      <c r="O122" s="66">
        <f t="shared" si="3"/>
        <v>14.603398926654739</v>
      </c>
      <c r="P122" s="11"/>
      <c r="Q122" s="59" t="s">
        <v>30</v>
      </c>
      <c r="R122" s="66">
        <v>22.46500187155767</v>
      </c>
      <c r="S122" s="11"/>
      <c r="T122" s="59" t="s">
        <v>13</v>
      </c>
      <c r="U122" s="66">
        <v>14.603398926654739</v>
      </c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5">
      <c r="A123" s="59" t="s">
        <v>14</v>
      </c>
      <c r="B123" s="64">
        <v>11039.66</v>
      </c>
      <c r="C123" s="64">
        <v>3832.72</v>
      </c>
      <c r="D123" s="80"/>
      <c r="E123" s="59" t="s">
        <v>14</v>
      </c>
      <c r="F123" s="42">
        <f t="shared" si="0"/>
        <v>11039660</v>
      </c>
      <c r="G123" s="42">
        <f t="shared" si="1"/>
        <v>3832720</v>
      </c>
      <c r="H123" s="80"/>
      <c r="I123" s="142" t="s">
        <v>14</v>
      </c>
      <c r="J123" s="143">
        <v>896760</v>
      </c>
      <c r="K123" s="139">
        <v>240630</v>
      </c>
      <c r="L123" s="11"/>
      <c r="M123" s="59" t="s">
        <v>47</v>
      </c>
      <c r="N123" s="66">
        <f t="shared" si="2"/>
        <v>8.12307625416</v>
      </c>
      <c r="O123" s="66">
        <f t="shared" si="3"/>
        <v>6.278308877246447</v>
      </c>
      <c r="P123" s="11"/>
      <c r="Q123" s="59" t="s">
        <v>83</v>
      </c>
      <c r="R123" s="66">
        <v>20.475349781524475</v>
      </c>
      <c r="S123" s="11"/>
      <c r="T123" s="59" t="s">
        <v>24</v>
      </c>
      <c r="U123" s="66">
        <v>12.548018292682928</v>
      </c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5">
      <c r="A124" s="59" t="s">
        <v>15</v>
      </c>
      <c r="B124" s="64">
        <v>250.8</v>
      </c>
      <c r="C124" s="64">
        <v>83.7</v>
      </c>
      <c r="D124" s="80"/>
      <c r="E124" s="59" t="s">
        <v>15</v>
      </c>
      <c r="F124" s="42">
        <f t="shared" si="0"/>
        <v>250800</v>
      </c>
      <c r="G124" s="42">
        <f t="shared" si="1"/>
        <v>83700</v>
      </c>
      <c r="H124" s="80"/>
      <c r="I124" s="142" t="s">
        <v>15</v>
      </c>
      <c r="J124" s="144">
        <v>44694</v>
      </c>
      <c r="K124" s="139">
        <v>1852</v>
      </c>
      <c r="L124" s="11"/>
      <c r="M124" s="59" t="s">
        <v>15</v>
      </c>
      <c r="N124" s="66">
        <f t="shared" si="2"/>
        <v>17.820574162679424</v>
      </c>
      <c r="O124" s="66">
        <f t="shared" si="3"/>
        <v>2.2126642771804064</v>
      </c>
      <c r="P124" s="11"/>
      <c r="Q124" s="59" t="s">
        <v>15</v>
      </c>
      <c r="R124" s="66">
        <v>17.820574162679424</v>
      </c>
      <c r="S124" s="11"/>
      <c r="T124" s="59" t="s">
        <v>47</v>
      </c>
      <c r="U124" s="66">
        <v>6.278308877246447</v>
      </c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5">
      <c r="A125" s="59" t="s">
        <v>16</v>
      </c>
      <c r="B125" s="64">
        <v>6649.31</v>
      </c>
      <c r="C125" s="64">
        <v>1505.27</v>
      </c>
      <c r="D125" s="80"/>
      <c r="E125" s="59" t="s">
        <v>16</v>
      </c>
      <c r="F125" s="42">
        <f t="shared" si="0"/>
        <v>6649310</v>
      </c>
      <c r="G125" s="42">
        <f t="shared" si="1"/>
        <v>1505270</v>
      </c>
      <c r="H125" s="80"/>
      <c r="I125" s="142" t="s">
        <v>16</v>
      </c>
      <c r="J125" s="143">
        <v>59291</v>
      </c>
      <c r="K125" s="139">
        <v>4656</v>
      </c>
      <c r="L125" s="11"/>
      <c r="M125" s="59" t="s">
        <v>16</v>
      </c>
      <c r="N125" s="66">
        <f t="shared" si="2"/>
        <v>0.8916865058178968</v>
      </c>
      <c r="O125" s="66">
        <f t="shared" si="3"/>
        <v>0.3093132793452337</v>
      </c>
      <c r="P125" s="11"/>
      <c r="Q125" s="59" t="s">
        <v>13</v>
      </c>
      <c r="R125" s="66">
        <v>15.64</v>
      </c>
      <c r="S125" s="11"/>
      <c r="T125" s="59" t="s">
        <v>25</v>
      </c>
      <c r="U125" s="66">
        <v>6.013321492007105</v>
      </c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5">
      <c r="A126" s="59" t="s">
        <v>18</v>
      </c>
      <c r="B126" s="64">
        <v>614.1</v>
      </c>
      <c r="C126" s="64">
        <v>91.3</v>
      </c>
      <c r="D126" s="80"/>
      <c r="E126" s="59" t="s">
        <v>18</v>
      </c>
      <c r="F126" s="42">
        <f t="shared" si="0"/>
        <v>614100</v>
      </c>
      <c r="G126" s="42">
        <f t="shared" si="1"/>
        <v>91300</v>
      </c>
      <c r="H126" s="80"/>
      <c r="I126" s="142" t="s">
        <v>18</v>
      </c>
      <c r="J126" s="144">
        <v>193596</v>
      </c>
      <c r="K126" s="139">
        <v>21101</v>
      </c>
      <c r="L126" s="11"/>
      <c r="M126" s="59" t="s">
        <v>18</v>
      </c>
      <c r="N126" s="66">
        <f t="shared" si="2"/>
        <v>31.52515876893014</v>
      </c>
      <c r="O126" s="66">
        <f t="shared" si="3"/>
        <v>23.11171960569551</v>
      </c>
      <c r="P126" s="11"/>
      <c r="Q126" s="59" t="s">
        <v>44</v>
      </c>
      <c r="R126" s="66">
        <v>15.345259500807607</v>
      </c>
      <c r="S126" s="11"/>
      <c r="T126" s="59" t="s">
        <v>20</v>
      </c>
      <c r="U126" s="66">
        <v>5.746305722705695</v>
      </c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5">
      <c r="A127" s="59" t="s">
        <v>19</v>
      </c>
      <c r="B127" s="64">
        <v>6576.3</v>
      </c>
      <c r="C127" s="64">
        <v>808.86</v>
      </c>
      <c r="D127" s="80"/>
      <c r="E127" s="59" t="s">
        <v>19</v>
      </c>
      <c r="F127" s="42">
        <f t="shared" si="0"/>
        <v>6576300</v>
      </c>
      <c r="G127" s="42">
        <f t="shared" si="1"/>
        <v>808860</v>
      </c>
      <c r="H127" s="80"/>
      <c r="I127" s="142" t="s">
        <v>19</v>
      </c>
      <c r="J127" s="143">
        <v>264259</v>
      </c>
      <c r="K127" s="139">
        <v>12954</v>
      </c>
      <c r="L127" s="11"/>
      <c r="M127" s="59" t="s">
        <v>19</v>
      </c>
      <c r="N127" s="66">
        <f t="shared" si="2"/>
        <v>4.018353785563311</v>
      </c>
      <c r="O127" s="66">
        <f t="shared" si="3"/>
        <v>1.6015132408575032</v>
      </c>
      <c r="P127" s="11"/>
      <c r="Q127" s="59" t="s">
        <v>34</v>
      </c>
      <c r="R127" s="66">
        <v>13.738164896680413</v>
      </c>
      <c r="S127" s="11"/>
      <c r="T127" s="59" t="s">
        <v>34</v>
      </c>
      <c r="U127" s="66">
        <v>4.848838177729657</v>
      </c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5">
      <c r="A128" s="59" t="s">
        <v>20</v>
      </c>
      <c r="B128" s="64">
        <v>17330.08</v>
      </c>
      <c r="C128" s="64">
        <v>3322.03</v>
      </c>
      <c r="D128" s="80"/>
      <c r="E128" s="59" t="s">
        <v>20</v>
      </c>
      <c r="F128" s="42">
        <f t="shared" si="0"/>
        <v>17330080</v>
      </c>
      <c r="G128" s="42">
        <f t="shared" si="1"/>
        <v>3322030</v>
      </c>
      <c r="H128" s="80"/>
      <c r="I128" s="142" t="s">
        <v>20</v>
      </c>
      <c r="J128" s="144">
        <v>925800</v>
      </c>
      <c r="K128" s="139">
        <v>190894</v>
      </c>
      <c r="L128" s="11"/>
      <c r="M128" s="59" t="s">
        <v>20</v>
      </c>
      <c r="N128" s="66">
        <f t="shared" si="2"/>
        <v>5.3421565278406105</v>
      </c>
      <c r="O128" s="66">
        <f t="shared" si="3"/>
        <v>5.746305722705695</v>
      </c>
      <c r="P128" s="11"/>
      <c r="Q128" s="59" t="s">
        <v>35</v>
      </c>
      <c r="R128" s="66">
        <v>10.209884575531941</v>
      </c>
      <c r="S128" s="11"/>
      <c r="T128" s="59" t="s">
        <v>10</v>
      </c>
      <c r="U128" s="66">
        <v>4.587436016751978</v>
      </c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5">
      <c r="A129" s="59" t="s">
        <v>21</v>
      </c>
      <c r="B129" s="64">
        <v>428</v>
      </c>
      <c r="C129" s="64">
        <v>102</v>
      </c>
      <c r="D129" s="80"/>
      <c r="E129" s="59" t="s">
        <v>21</v>
      </c>
      <c r="F129" s="42">
        <f t="shared" si="0"/>
        <v>428000</v>
      </c>
      <c r="G129" s="42">
        <f t="shared" si="1"/>
        <v>102000</v>
      </c>
      <c r="H129" s="80"/>
      <c r="I129" s="142" t="s">
        <v>21</v>
      </c>
      <c r="J129" s="143">
        <v>31076</v>
      </c>
      <c r="K129" s="139">
        <v>289</v>
      </c>
      <c r="L129" s="11"/>
      <c r="M129" s="59" t="s">
        <v>21</v>
      </c>
      <c r="N129" s="66">
        <f t="shared" si="2"/>
        <v>7.260747663551402</v>
      </c>
      <c r="O129" s="66">
        <f t="shared" si="3"/>
        <v>0.2833333333333333</v>
      </c>
      <c r="P129" s="11"/>
      <c r="Q129" s="59" t="s">
        <v>25</v>
      </c>
      <c r="R129" s="66">
        <v>9.408461905519326</v>
      </c>
      <c r="S129" s="11"/>
      <c r="T129" s="59" t="s">
        <v>22</v>
      </c>
      <c r="U129" s="66">
        <v>4.39808715171034</v>
      </c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5">
      <c r="A130" s="59" t="s">
        <v>22</v>
      </c>
      <c r="B130" s="64">
        <v>6280.28</v>
      </c>
      <c r="C130" s="64">
        <v>1844.37</v>
      </c>
      <c r="D130" s="80"/>
      <c r="E130" s="59" t="s">
        <v>22</v>
      </c>
      <c r="F130" s="42">
        <f t="shared" si="0"/>
        <v>6280280</v>
      </c>
      <c r="G130" s="42">
        <f t="shared" si="1"/>
        <v>1844370</v>
      </c>
      <c r="H130" s="80"/>
      <c r="I130" s="142" t="s">
        <v>22</v>
      </c>
      <c r="J130" s="144">
        <v>409332</v>
      </c>
      <c r="K130" s="139">
        <v>81117</v>
      </c>
      <c r="L130" s="11"/>
      <c r="M130" s="59" t="s">
        <v>22</v>
      </c>
      <c r="N130" s="66">
        <f t="shared" si="2"/>
        <v>6.517734878062761</v>
      </c>
      <c r="O130" s="66">
        <f t="shared" si="3"/>
        <v>4.39808715171034</v>
      </c>
      <c r="P130" s="11"/>
      <c r="Q130" s="59" t="s">
        <v>47</v>
      </c>
      <c r="R130" s="66">
        <v>8.12307625416</v>
      </c>
      <c r="S130" s="11"/>
      <c r="T130" s="59" t="s">
        <v>35</v>
      </c>
      <c r="U130" s="66">
        <v>4.236510682814952</v>
      </c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5">
      <c r="A131" s="59" t="s">
        <v>23</v>
      </c>
      <c r="B131" s="64">
        <v>84.61</v>
      </c>
      <c r="C131" s="64">
        <v>38.92</v>
      </c>
      <c r="D131" s="80"/>
      <c r="E131" s="59" t="s">
        <v>23</v>
      </c>
      <c r="F131" s="42">
        <f t="shared" si="0"/>
        <v>84610</v>
      </c>
      <c r="G131" s="42">
        <f t="shared" si="1"/>
        <v>38920</v>
      </c>
      <c r="H131" s="80"/>
      <c r="I131" s="142" t="s">
        <v>23</v>
      </c>
      <c r="J131" s="143">
        <v>837</v>
      </c>
      <c r="K131" s="139">
        <v>609</v>
      </c>
      <c r="L131" s="11"/>
      <c r="M131" s="59" t="s">
        <v>23</v>
      </c>
      <c r="N131" s="66">
        <f t="shared" si="2"/>
        <v>0.9892447701217351</v>
      </c>
      <c r="O131" s="66">
        <f t="shared" si="3"/>
        <v>1.5647482014388487</v>
      </c>
      <c r="P131" s="11"/>
      <c r="Q131" s="59" t="s">
        <v>33</v>
      </c>
      <c r="R131" s="66">
        <v>8.046910612904561</v>
      </c>
      <c r="S131" s="11"/>
      <c r="T131" s="59" t="s">
        <v>29</v>
      </c>
      <c r="U131" s="66">
        <v>2.678957528957529</v>
      </c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5">
      <c r="A132" s="59" t="s">
        <v>24</v>
      </c>
      <c r="B132" s="64">
        <v>393.47</v>
      </c>
      <c r="C132" s="64">
        <v>131.2</v>
      </c>
      <c r="D132" s="80"/>
      <c r="E132" s="59" t="s">
        <v>24</v>
      </c>
      <c r="F132" s="42">
        <f t="shared" si="0"/>
        <v>393470</v>
      </c>
      <c r="G132" s="42">
        <f t="shared" si="1"/>
        <v>131200</v>
      </c>
      <c r="H132" s="80"/>
      <c r="I132" s="142" t="s">
        <v>24</v>
      </c>
      <c r="J132" s="144">
        <v>102422</v>
      </c>
      <c r="K132" s="139">
        <v>16463</v>
      </c>
      <c r="L132" s="11"/>
      <c r="M132" s="59" t="s">
        <v>24</v>
      </c>
      <c r="N132" s="66">
        <f t="shared" si="2"/>
        <v>26.030447048059575</v>
      </c>
      <c r="O132" s="66">
        <f t="shared" si="3"/>
        <v>12.548018292682928</v>
      </c>
      <c r="P132" s="11"/>
      <c r="Q132" s="59" t="s">
        <v>21</v>
      </c>
      <c r="R132" s="66">
        <v>7.260747663551402</v>
      </c>
      <c r="S132" s="11"/>
      <c r="T132" s="59" t="s">
        <v>44</v>
      </c>
      <c r="U132" s="66">
        <v>2.310233892704982</v>
      </c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5">
      <c r="A133" s="59" t="s">
        <v>25</v>
      </c>
      <c r="B133" s="64">
        <v>628.7</v>
      </c>
      <c r="C133" s="64">
        <v>225.2</v>
      </c>
      <c r="D133" s="80"/>
      <c r="E133" s="59" t="s">
        <v>25</v>
      </c>
      <c r="F133" s="42">
        <f t="shared" si="0"/>
        <v>628700</v>
      </c>
      <c r="G133" s="42">
        <f t="shared" si="1"/>
        <v>225200</v>
      </c>
      <c r="H133" s="80"/>
      <c r="I133" s="142" t="s">
        <v>25</v>
      </c>
      <c r="J133" s="143">
        <v>59151</v>
      </c>
      <c r="K133" s="139">
        <v>13542</v>
      </c>
      <c r="L133" s="11"/>
      <c r="M133" s="59" t="s">
        <v>25</v>
      </c>
      <c r="N133" s="66">
        <f t="shared" si="2"/>
        <v>9.408461905519326</v>
      </c>
      <c r="O133" s="66">
        <f t="shared" si="3"/>
        <v>6.013321492007105</v>
      </c>
      <c r="P133" s="11"/>
      <c r="Q133" s="59" t="s">
        <v>22</v>
      </c>
      <c r="R133" s="66">
        <v>6.517734878062761</v>
      </c>
      <c r="S133" s="11"/>
      <c r="T133" s="59" t="s">
        <v>15</v>
      </c>
      <c r="U133" s="66">
        <v>2.2126642771804064</v>
      </c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5">
      <c r="A134" s="59" t="s">
        <v>26</v>
      </c>
      <c r="B134" s="64">
        <v>187.2</v>
      </c>
      <c r="C134" s="64">
        <v>54.57</v>
      </c>
      <c r="D134" s="80"/>
      <c r="E134" s="59" t="s">
        <v>26</v>
      </c>
      <c r="F134" s="42">
        <f t="shared" si="0"/>
        <v>187200</v>
      </c>
      <c r="G134" s="42">
        <f t="shared" si="1"/>
        <v>54570</v>
      </c>
      <c r="H134" s="80"/>
      <c r="I134" s="142" t="s">
        <v>26</v>
      </c>
      <c r="J134" s="144">
        <v>4945</v>
      </c>
      <c r="K134" s="139">
        <v>894</v>
      </c>
      <c r="L134" s="11"/>
      <c r="M134" s="59" t="s">
        <v>26</v>
      </c>
      <c r="N134" s="66">
        <f t="shared" si="2"/>
        <v>2.6415598290598292</v>
      </c>
      <c r="O134" s="66">
        <f t="shared" si="3"/>
        <v>1.6382627817482134</v>
      </c>
      <c r="P134" s="11"/>
      <c r="Q134" s="59" t="s">
        <v>20</v>
      </c>
      <c r="R134" s="66">
        <v>5.3421565278406105</v>
      </c>
      <c r="S134" s="11"/>
      <c r="T134" s="59" t="s">
        <v>83</v>
      </c>
      <c r="U134" s="66">
        <v>2.0080033117151923</v>
      </c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5">
      <c r="A135" s="59" t="s">
        <v>27</v>
      </c>
      <c r="B135" s="64">
        <v>909.9</v>
      </c>
      <c r="C135" s="64">
        <v>280.9</v>
      </c>
      <c r="D135" s="80"/>
      <c r="E135" s="59" t="s">
        <v>27</v>
      </c>
      <c r="F135" s="42">
        <f t="shared" si="0"/>
        <v>909900</v>
      </c>
      <c r="G135" s="42">
        <f t="shared" si="1"/>
        <v>280900</v>
      </c>
      <c r="H135" s="80"/>
      <c r="I135" s="142" t="s">
        <v>27</v>
      </c>
      <c r="J135" s="143">
        <v>27810</v>
      </c>
      <c r="K135" s="139">
        <v>1532</v>
      </c>
      <c r="L135" s="11"/>
      <c r="M135" s="59" t="s">
        <v>27</v>
      </c>
      <c r="N135" s="66">
        <f t="shared" si="2"/>
        <v>3.056379821958457</v>
      </c>
      <c r="O135" s="66">
        <f t="shared" si="3"/>
        <v>0.5453898184407262</v>
      </c>
      <c r="P135" s="11"/>
      <c r="Q135" s="59" t="s">
        <v>10</v>
      </c>
      <c r="R135" s="66">
        <v>5.004155052717231</v>
      </c>
      <c r="S135" s="11"/>
      <c r="T135" s="59" t="s">
        <v>26</v>
      </c>
      <c r="U135" s="66">
        <v>1.6382627817482134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5">
      <c r="A136" s="59" t="s">
        <v>28</v>
      </c>
      <c r="B136" s="64">
        <v>14.02</v>
      </c>
      <c r="C136" s="64">
        <v>5.87</v>
      </c>
      <c r="D136" s="80"/>
      <c r="E136" s="59" t="s">
        <v>28</v>
      </c>
      <c r="F136" s="42">
        <f t="shared" si="0"/>
        <v>14020</v>
      </c>
      <c r="G136" s="42">
        <f t="shared" si="1"/>
        <v>5870</v>
      </c>
      <c r="H136" s="80"/>
      <c r="I136" s="142" t="s">
        <v>28</v>
      </c>
      <c r="J136" s="144">
        <v>0</v>
      </c>
      <c r="K136" s="139">
        <v>0</v>
      </c>
      <c r="L136" s="11"/>
      <c r="M136" s="59" t="s">
        <v>28</v>
      </c>
      <c r="N136" s="66">
        <f t="shared" si="2"/>
        <v>0</v>
      </c>
      <c r="O136" s="66">
        <f t="shared" si="3"/>
        <v>0</v>
      </c>
      <c r="P136" s="11"/>
      <c r="Q136" s="59" t="s">
        <v>19</v>
      </c>
      <c r="R136" s="66">
        <v>4.018353785563311</v>
      </c>
      <c r="S136" s="11"/>
      <c r="T136" s="59" t="s">
        <v>19</v>
      </c>
      <c r="U136" s="66">
        <v>1.6015132408575032</v>
      </c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5">
      <c r="A137" s="59" t="s">
        <v>29</v>
      </c>
      <c r="B137" s="64">
        <v>3705</v>
      </c>
      <c r="C137" s="64">
        <v>1554</v>
      </c>
      <c r="D137" s="80"/>
      <c r="E137" s="59" t="s">
        <v>29</v>
      </c>
      <c r="F137" s="42">
        <f t="shared" si="0"/>
        <v>3705000</v>
      </c>
      <c r="G137" s="42">
        <f t="shared" si="1"/>
        <v>1554000</v>
      </c>
      <c r="H137" s="80"/>
      <c r="I137" s="142" t="s">
        <v>29</v>
      </c>
      <c r="J137" s="143">
        <v>79300</v>
      </c>
      <c r="K137" s="139">
        <v>41631</v>
      </c>
      <c r="L137" s="11"/>
      <c r="M137" s="59" t="s">
        <v>29</v>
      </c>
      <c r="N137" s="66">
        <f t="shared" si="2"/>
        <v>2.1403508771929824</v>
      </c>
      <c r="O137" s="66">
        <f t="shared" si="3"/>
        <v>2.678957528957529</v>
      </c>
      <c r="P137" s="11"/>
      <c r="Q137" s="59" t="s">
        <v>27</v>
      </c>
      <c r="R137" s="66">
        <v>3.056379821958457</v>
      </c>
      <c r="S137" s="11"/>
      <c r="T137" s="59" t="s">
        <v>23</v>
      </c>
      <c r="U137" s="66">
        <v>1.5647482014388487</v>
      </c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5">
      <c r="A138" s="59" t="s">
        <v>30</v>
      </c>
      <c r="B138" s="64">
        <v>1870.1</v>
      </c>
      <c r="C138" s="64">
        <v>526.46</v>
      </c>
      <c r="D138" s="80"/>
      <c r="E138" s="59" t="s">
        <v>30</v>
      </c>
      <c r="F138" s="42">
        <f t="shared" si="0"/>
        <v>1870100</v>
      </c>
      <c r="G138" s="42">
        <f t="shared" si="1"/>
        <v>526460</v>
      </c>
      <c r="H138" s="80"/>
      <c r="I138" s="142" t="s">
        <v>30</v>
      </c>
      <c r="J138" s="144">
        <v>420118</v>
      </c>
      <c r="K138" s="139">
        <v>117137</v>
      </c>
      <c r="L138" s="11"/>
      <c r="M138" s="59" t="s">
        <v>30</v>
      </c>
      <c r="N138" s="66">
        <f t="shared" si="2"/>
        <v>22.46500187155767</v>
      </c>
      <c r="O138" s="66">
        <f t="shared" si="3"/>
        <v>22.249933518216007</v>
      </c>
      <c r="P138" s="11"/>
      <c r="Q138" s="59" t="s">
        <v>26</v>
      </c>
      <c r="R138" s="66">
        <v>2.6415598290598292</v>
      </c>
      <c r="S138" s="11"/>
      <c r="T138" s="59" t="s">
        <v>32</v>
      </c>
      <c r="U138" s="66">
        <v>1.3686107773361678</v>
      </c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5">
      <c r="A139" s="59" t="s">
        <v>31</v>
      </c>
      <c r="B139" s="64">
        <v>6378.7</v>
      </c>
      <c r="C139" s="64">
        <v>2035.2</v>
      </c>
      <c r="D139" s="80"/>
      <c r="E139" s="59" t="s">
        <v>31</v>
      </c>
      <c r="F139" s="42">
        <f t="shared" si="0"/>
        <v>6378700</v>
      </c>
      <c r="G139" s="42">
        <f t="shared" si="1"/>
        <v>2035200</v>
      </c>
      <c r="H139" s="80"/>
      <c r="I139" s="142" t="s">
        <v>31</v>
      </c>
      <c r="J139" s="143">
        <v>31195</v>
      </c>
      <c r="K139" s="139">
        <v>12143</v>
      </c>
      <c r="L139" s="11"/>
      <c r="M139" s="59" t="s">
        <v>31</v>
      </c>
      <c r="N139" s="66">
        <f t="shared" si="2"/>
        <v>0.4890494928433693</v>
      </c>
      <c r="O139" s="66">
        <f t="shared" si="3"/>
        <v>0.5966489779874214</v>
      </c>
      <c r="P139" s="11"/>
      <c r="Q139" s="59" t="s">
        <v>29</v>
      </c>
      <c r="R139" s="66">
        <v>2.1403508771929824</v>
      </c>
      <c r="S139" s="11"/>
      <c r="T139" s="59" t="s">
        <v>11</v>
      </c>
      <c r="U139" s="66">
        <v>1.173482677780672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5">
      <c r="A140" s="59" t="s">
        <v>44</v>
      </c>
      <c r="B140" s="64">
        <v>1640.65</v>
      </c>
      <c r="C140" s="64">
        <v>230.02</v>
      </c>
      <c r="D140" s="80"/>
      <c r="E140" s="59" t="s">
        <v>44</v>
      </c>
      <c r="F140" s="42">
        <f t="shared" si="0"/>
        <v>1640650</v>
      </c>
      <c r="G140" s="42">
        <f t="shared" si="1"/>
        <v>230020</v>
      </c>
      <c r="H140" s="80"/>
      <c r="I140" s="142" t="s">
        <v>44</v>
      </c>
      <c r="J140" s="144">
        <v>251762</v>
      </c>
      <c r="K140" s="139">
        <v>5314</v>
      </c>
      <c r="L140" s="11"/>
      <c r="M140" s="59" t="s">
        <v>44</v>
      </c>
      <c r="N140" s="66">
        <f t="shared" si="2"/>
        <v>15.345259500807607</v>
      </c>
      <c r="O140" s="66">
        <f t="shared" si="3"/>
        <v>2.310233892704982</v>
      </c>
      <c r="P140" s="11"/>
      <c r="Q140" s="59" t="s">
        <v>11</v>
      </c>
      <c r="R140" s="66">
        <v>1.7028795811518325</v>
      </c>
      <c r="S140" s="11"/>
      <c r="T140" s="59" t="s">
        <v>31</v>
      </c>
      <c r="U140" s="66">
        <v>0.5966489779874214</v>
      </c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5">
      <c r="A141" s="59" t="s">
        <v>32</v>
      </c>
      <c r="B141" s="64">
        <v>1826.8</v>
      </c>
      <c r="C141" s="64">
        <v>1081.9</v>
      </c>
      <c r="D141" s="80"/>
      <c r="E141" s="59" t="s">
        <v>32</v>
      </c>
      <c r="F141" s="42">
        <f t="shared" si="0"/>
        <v>1826800</v>
      </c>
      <c r="G141" s="42">
        <f t="shared" si="1"/>
        <v>1081900</v>
      </c>
      <c r="H141" s="80"/>
      <c r="I141" s="142" t="s">
        <v>32</v>
      </c>
      <c r="J141" s="143">
        <v>23339</v>
      </c>
      <c r="K141" s="139">
        <v>14807</v>
      </c>
      <c r="L141" s="11"/>
      <c r="M141" s="59" t="s">
        <v>32</v>
      </c>
      <c r="N141" s="66">
        <f t="shared" si="2"/>
        <v>1.277589227063718</v>
      </c>
      <c r="O141" s="66">
        <f t="shared" si="3"/>
        <v>1.3686107773361678</v>
      </c>
      <c r="P141" s="11"/>
      <c r="Q141" s="59" t="s">
        <v>32</v>
      </c>
      <c r="R141" s="66">
        <v>1.277589227063718</v>
      </c>
      <c r="S141" s="11"/>
      <c r="T141" s="59" t="s">
        <v>27</v>
      </c>
      <c r="U141" s="66">
        <v>0.5453898184407262</v>
      </c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5">
      <c r="A142" s="59" t="s">
        <v>33</v>
      </c>
      <c r="B142" s="64">
        <v>482.62</v>
      </c>
      <c r="C142" s="64">
        <v>100.92</v>
      </c>
      <c r="D142" s="80"/>
      <c r="E142" s="59" t="s">
        <v>33</v>
      </c>
      <c r="F142" s="42">
        <f t="shared" si="0"/>
        <v>482620</v>
      </c>
      <c r="G142" s="42">
        <f t="shared" si="1"/>
        <v>100920</v>
      </c>
      <c r="H142" s="80"/>
      <c r="I142" s="142" t="s">
        <v>33</v>
      </c>
      <c r="J142" s="144">
        <v>38836</v>
      </c>
      <c r="K142" s="140" t="s">
        <v>17</v>
      </c>
      <c r="L142" s="11"/>
      <c r="M142" s="59" t="s">
        <v>33</v>
      </c>
      <c r="N142" s="66">
        <f t="shared" si="2"/>
        <v>8.046910612904561</v>
      </c>
      <c r="O142" s="66" t="str">
        <f t="shared" si="3"/>
        <v>:</v>
      </c>
      <c r="P142" s="11"/>
      <c r="Q142" s="59" t="s">
        <v>23</v>
      </c>
      <c r="R142" s="66">
        <v>0.9892447701217351</v>
      </c>
      <c r="S142" s="11"/>
      <c r="T142" s="59" t="s">
        <v>16</v>
      </c>
      <c r="U142" s="66">
        <v>0.3093132793452337</v>
      </c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5">
      <c r="A143" s="59" t="s">
        <v>34</v>
      </c>
      <c r="B143" s="64">
        <v>434.09</v>
      </c>
      <c r="C143" s="64">
        <v>120.07</v>
      </c>
      <c r="D143" s="80"/>
      <c r="E143" s="59" t="s">
        <v>34</v>
      </c>
      <c r="F143" s="42">
        <f t="shared" si="0"/>
        <v>434090</v>
      </c>
      <c r="G143" s="42">
        <f t="shared" si="1"/>
        <v>120070</v>
      </c>
      <c r="H143" s="80"/>
      <c r="I143" s="142" t="s">
        <v>34</v>
      </c>
      <c r="J143" s="143">
        <v>59636</v>
      </c>
      <c r="K143" s="139">
        <v>5822</v>
      </c>
      <c r="L143" s="11"/>
      <c r="M143" s="59" t="s">
        <v>34</v>
      </c>
      <c r="N143" s="66">
        <f t="shared" si="2"/>
        <v>13.738164896680413</v>
      </c>
      <c r="O143" s="66">
        <f t="shared" si="3"/>
        <v>4.848838177729657</v>
      </c>
      <c r="P143" s="11"/>
      <c r="Q143" s="59" t="s">
        <v>16</v>
      </c>
      <c r="R143" s="66">
        <v>0.8916865058178968</v>
      </c>
      <c r="S143" s="11"/>
      <c r="T143" s="59" t="s">
        <v>21</v>
      </c>
      <c r="U143" s="66">
        <v>0.2833333333333333</v>
      </c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5">
      <c r="A144" s="59" t="s">
        <v>35</v>
      </c>
      <c r="B144" s="64">
        <v>829.98</v>
      </c>
      <c r="C144" s="64">
        <v>248.53</v>
      </c>
      <c r="D144" s="80"/>
      <c r="E144" s="59" t="s">
        <v>35</v>
      </c>
      <c r="F144" s="42">
        <f t="shared" si="0"/>
        <v>829980</v>
      </c>
      <c r="G144" s="42">
        <f t="shared" si="1"/>
        <v>248530</v>
      </c>
      <c r="H144" s="80"/>
      <c r="I144" s="142" t="s">
        <v>35</v>
      </c>
      <c r="J144" s="144">
        <v>84740</v>
      </c>
      <c r="K144" s="139">
        <v>10529</v>
      </c>
      <c r="L144" s="11"/>
      <c r="M144" s="59" t="s">
        <v>35</v>
      </c>
      <c r="N144" s="66">
        <f t="shared" si="2"/>
        <v>10.209884575531941</v>
      </c>
      <c r="O144" s="66">
        <f t="shared" si="3"/>
        <v>4.236510682814952</v>
      </c>
      <c r="P144" s="11"/>
      <c r="Q144" s="59" t="s">
        <v>31</v>
      </c>
      <c r="R144" s="66">
        <v>0.4890494928433693</v>
      </c>
      <c r="S144" s="11"/>
      <c r="T144" s="59" t="s">
        <v>28</v>
      </c>
      <c r="U144" s="66">
        <v>0</v>
      </c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5">
      <c r="A145" s="59" t="s">
        <v>36</v>
      </c>
      <c r="B145" s="64">
        <v>1389.89</v>
      </c>
      <c r="C145" s="64">
        <v>299.6</v>
      </c>
      <c r="D145" s="80"/>
      <c r="E145" s="59" t="s">
        <v>36</v>
      </c>
      <c r="F145" s="42">
        <f t="shared" si="0"/>
        <v>1389890</v>
      </c>
      <c r="G145" s="42">
        <f t="shared" si="1"/>
        <v>299600</v>
      </c>
      <c r="H145" s="80"/>
      <c r="I145" s="142" t="s">
        <v>36</v>
      </c>
      <c r="J145" s="143">
        <v>329851</v>
      </c>
      <c r="K145" s="139">
        <v>57298</v>
      </c>
      <c r="L145" s="11"/>
      <c r="M145" s="59" t="s">
        <v>36</v>
      </c>
      <c r="N145" s="151">
        <f t="shared" si="2"/>
        <v>23.73216585485182</v>
      </c>
      <c r="O145" s="151">
        <f t="shared" si="3"/>
        <v>19.124833110814418</v>
      </c>
      <c r="P145" s="11"/>
      <c r="Q145" s="59" t="s">
        <v>28</v>
      </c>
      <c r="R145" s="66">
        <v>0</v>
      </c>
      <c r="S145" s="11"/>
      <c r="T145" s="59" t="s">
        <v>33</v>
      </c>
      <c r="U145" s="66" t="s">
        <v>17</v>
      </c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6:46" ht="15">
      <c r="F146" s="12"/>
      <c r="G146" s="12"/>
      <c r="J146" s="12"/>
      <c r="K146" s="12"/>
      <c r="L146" s="11"/>
      <c r="M146" s="11"/>
      <c r="N146" s="150"/>
      <c r="O146" s="150"/>
      <c r="P146" s="11"/>
      <c r="Q146" s="11"/>
      <c r="R146" s="11"/>
      <c r="S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5">
      <c r="A147" s="44" t="s">
        <v>42</v>
      </c>
      <c r="F147" s="12"/>
      <c r="G147" s="12"/>
      <c r="I147" s="44" t="s">
        <v>42</v>
      </c>
      <c r="J147" s="12"/>
      <c r="K147" s="12"/>
      <c r="L147" s="11"/>
      <c r="M147" s="11"/>
      <c r="N147" s="150"/>
      <c r="O147" s="150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5">
      <c r="A148" s="44" t="s">
        <v>17</v>
      </c>
      <c r="B148" s="44" t="s">
        <v>43</v>
      </c>
      <c r="I148" s="44" t="s">
        <v>17</v>
      </c>
      <c r="J148" s="44" t="s">
        <v>43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5">
      <c r="A149" s="2"/>
      <c r="B149" s="2"/>
      <c r="C149" s="40"/>
      <c r="D149" s="40"/>
      <c r="H149" s="40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5">
      <c r="A150" s="26"/>
      <c r="B150" s="26"/>
      <c r="C150" s="26"/>
      <c r="D150" s="26"/>
      <c r="E150" s="26"/>
      <c r="F150" s="26"/>
      <c r="G150" s="26"/>
      <c r="H150" s="26"/>
      <c r="I150" s="11"/>
      <c r="J150" s="11"/>
      <c r="K150" s="11"/>
      <c r="L150" s="11"/>
      <c r="M150" s="11"/>
      <c r="N150" s="11"/>
      <c r="O150" s="11"/>
      <c r="P150" s="11"/>
      <c r="Q150" s="149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">
      <c r="A151" s="54" t="s">
        <v>57</v>
      </c>
      <c r="B151" s="33"/>
      <c r="C151" s="33"/>
      <c r="D151" s="33"/>
      <c r="E151" s="33"/>
      <c r="F151" s="33"/>
      <c r="G151" s="33"/>
      <c r="H151" s="33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5">
      <c r="A152" s="44" t="s">
        <v>60</v>
      </c>
      <c r="I152" s="44" t="s">
        <v>85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2:46" ht="15"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s="13" customFormat="1" ht="15">
      <c r="A154" s="44" t="s">
        <v>0</v>
      </c>
      <c r="B154" s="43">
        <v>45063.958333333336</v>
      </c>
      <c r="I154" s="44" t="s">
        <v>0</v>
      </c>
      <c r="J154" s="43">
        <v>45082.958333333336</v>
      </c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</row>
    <row r="155" spans="1:46" s="13" customFormat="1" ht="15">
      <c r="A155" s="44" t="s">
        <v>1</v>
      </c>
      <c r="B155" s="43">
        <v>45082.540972222225</v>
      </c>
      <c r="I155" s="44" t="s">
        <v>1</v>
      </c>
      <c r="J155" s="43">
        <v>45083.347916666666</v>
      </c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</row>
    <row r="156" spans="1:46" ht="15">
      <c r="A156" s="44" t="s">
        <v>2</v>
      </c>
      <c r="B156" s="44" t="s">
        <v>3</v>
      </c>
      <c r="I156" s="44" t="s">
        <v>2</v>
      </c>
      <c r="J156" s="44" t="s">
        <v>3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2:46" ht="15"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5">
      <c r="A158" s="44" t="s">
        <v>46</v>
      </c>
      <c r="B158" s="113" t="s">
        <v>127</v>
      </c>
      <c r="I158" s="44" t="s">
        <v>46</v>
      </c>
      <c r="J158" s="113" t="s">
        <v>127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5">
      <c r="A159" s="44" t="s">
        <v>58</v>
      </c>
      <c r="B159" s="44" t="s">
        <v>59</v>
      </c>
      <c r="I159" s="44" t="s">
        <v>4</v>
      </c>
      <c r="J159" s="44" t="s">
        <v>54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5">
      <c r="A160" s="44" t="s">
        <v>4</v>
      </c>
      <c r="B160" s="44" t="s">
        <v>86</v>
      </c>
      <c r="E160" s="44" t="s">
        <v>4</v>
      </c>
      <c r="F160" s="65" t="s">
        <v>54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9:46" ht="15">
      <c r="I161" s="11"/>
      <c r="J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5">
      <c r="A162" s="59" t="s">
        <v>62</v>
      </c>
      <c r="B162" s="59" t="s">
        <v>56</v>
      </c>
      <c r="E162" s="59" t="s">
        <v>62</v>
      </c>
      <c r="F162" s="59" t="s">
        <v>56</v>
      </c>
      <c r="I162" s="59" t="s">
        <v>62</v>
      </c>
      <c r="J162" s="59" t="s">
        <v>56</v>
      </c>
      <c r="L162" s="11"/>
      <c r="M162" s="59" t="s">
        <v>62</v>
      </c>
      <c r="N162" s="59" t="s">
        <v>77</v>
      </c>
      <c r="O162" s="11"/>
      <c r="P162" s="59"/>
      <c r="Q162" s="61" t="s">
        <v>57</v>
      </c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5">
      <c r="A163" s="59" t="s">
        <v>10</v>
      </c>
      <c r="B163" s="64">
        <v>6042.15</v>
      </c>
      <c r="E163" s="59" t="s">
        <v>10</v>
      </c>
      <c r="F163" s="42">
        <f>IF(B163=":",":",B163*1000)</f>
        <v>6042150</v>
      </c>
      <c r="I163" s="59" t="s">
        <v>10</v>
      </c>
      <c r="J163" s="42">
        <v>38033</v>
      </c>
      <c r="L163" s="11"/>
      <c r="M163" s="59" t="s">
        <v>10</v>
      </c>
      <c r="N163" s="64">
        <f>IF(OR(F163=":",J163=":"),":",100*(J163/F163))</f>
        <v>0.6294613672285527</v>
      </c>
      <c r="O163" s="11"/>
      <c r="P163" s="59" t="s">
        <v>20</v>
      </c>
      <c r="Q163" s="63">
        <v>3.8040491461247194</v>
      </c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5">
      <c r="A164" s="59" t="s">
        <v>11</v>
      </c>
      <c r="B164" s="64">
        <v>694.66</v>
      </c>
      <c r="E164" s="59" t="s">
        <v>11</v>
      </c>
      <c r="F164" s="42">
        <f aca="true" t="shared" si="4" ref="F164:F189">IF(B164=":",":",B164*1000)</f>
        <v>694660</v>
      </c>
      <c r="I164" s="59" t="s">
        <v>11</v>
      </c>
      <c r="J164" s="42">
        <v>0</v>
      </c>
      <c r="L164" s="11"/>
      <c r="M164" s="59" t="s">
        <v>11</v>
      </c>
      <c r="N164" s="64">
        <f aca="true" t="shared" si="5" ref="N164:N188">IF(OR(F164=":",J164=":"),":",100*(J164/F164))</f>
        <v>0</v>
      </c>
      <c r="O164" s="11"/>
      <c r="P164" s="59" t="s">
        <v>13</v>
      </c>
      <c r="Q164" s="63">
        <v>3.6834169708029196</v>
      </c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5">
      <c r="A165" s="59" t="s">
        <v>83</v>
      </c>
      <c r="B165" s="64">
        <v>1493.44</v>
      </c>
      <c r="E165" s="59" t="s">
        <v>83</v>
      </c>
      <c r="F165" s="42">
        <f t="shared" si="4"/>
        <v>1493440</v>
      </c>
      <c r="I165" s="59" t="s">
        <v>83</v>
      </c>
      <c r="J165" s="42">
        <v>2058</v>
      </c>
      <c r="L165" s="11"/>
      <c r="M165" s="59" t="s">
        <v>83</v>
      </c>
      <c r="N165" s="64">
        <f t="shared" si="5"/>
        <v>0.13780265695307478</v>
      </c>
      <c r="O165" s="11"/>
      <c r="P165" s="59" t="s">
        <v>30</v>
      </c>
      <c r="Q165" s="63">
        <v>3.021657889351986</v>
      </c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5">
      <c r="A166" s="59" t="s">
        <v>13</v>
      </c>
      <c r="B166" s="64">
        <v>13152</v>
      </c>
      <c r="E166" s="59" t="s">
        <v>13</v>
      </c>
      <c r="F166" s="42">
        <f t="shared" si="4"/>
        <v>13152000</v>
      </c>
      <c r="I166" s="59" t="s">
        <v>13</v>
      </c>
      <c r="J166" s="42">
        <v>484443</v>
      </c>
      <c r="L166" s="11"/>
      <c r="M166" s="59" t="s">
        <v>13</v>
      </c>
      <c r="N166" s="64">
        <f t="shared" si="5"/>
        <v>3.6834169708029196</v>
      </c>
      <c r="O166" s="11"/>
      <c r="P166" s="59" t="s">
        <v>36</v>
      </c>
      <c r="Q166" s="63">
        <v>2.724153005464481</v>
      </c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5">
      <c r="A167" s="59" t="s">
        <v>14</v>
      </c>
      <c r="B167" s="64">
        <v>23762.3</v>
      </c>
      <c r="E167" s="59" t="s">
        <v>14</v>
      </c>
      <c r="F167" s="42">
        <f t="shared" si="4"/>
        <v>23762300</v>
      </c>
      <c r="I167" s="59" t="s">
        <v>14</v>
      </c>
      <c r="J167" s="42">
        <v>191955</v>
      </c>
      <c r="L167" s="11"/>
      <c r="M167" s="59" t="s">
        <v>47</v>
      </c>
      <c r="N167" s="64">
        <f t="shared" si="5"/>
        <v>0.8078132167340704</v>
      </c>
      <c r="O167" s="11"/>
      <c r="P167" s="59" t="s">
        <v>33</v>
      </c>
      <c r="Q167" s="63">
        <v>1.4366510592925688</v>
      </c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5">
      <c r="A168" s="59" t="s">
        <v>15</v>
      </c>
      <c r="B168" s="64">
        <v>308</v>
      </c>
      <c r="E168" s="59" t="s">
        <v>15</v>
      </c>
      <c r="F168" s="42">
        <f t="shared" si="4"/>
        <v>308000</v>
      </c>
      <c r="I168" s="59" t="s">
        <v>15</v>
      </c>
      <c r="J168" s="42">
        <v>705</v>
      </c>
      <c r="L168" s="11"/>
      <c r="M168" s="59" t="s">
        <v>15</v>
      </c>
      <c r="N168" s="64">
        <f t="shared" si="5"/>
        <v>0.22889610389610388</v>
      </c>
      <c r="O168" s="11"/>
      <c r="P168" s="59" t="s">
        <v>26</v>
      </c>
      <c r="Q168" s="63">
        <v>0.9957870547682881</v>
      </c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5">
      <c r="A169" s="59" t="s">
        <v>16</v>
      </c>
      <c r="B169" s="64">
        <v>1713.59</v>
      </c>
      <c r="E169" s="59" t="s">
        <v>16</v>
      </c>
      <c r="F169" s="42">
        <f t="shared" si="4"/>
        <v>1713590</v>
      </c>
      <c r="I169" s="59" t="s">
        <v>16</v>
      </c>
      <c r="J169" s="42">
        <v>720</v>
      </c>
      <c r="L169" s="11"/>
      <c r="M169" s="59" t="s">
        <v>16</v>
      </c>
      <c r="N169" s="64">
        <f t="shared" si="5"/>
        <v>0.04201705192023763</v>
      </c>
      <c r="O169" s="11"/>
      <c r="P169" s="59" t="s">
        <v>29</v>
      </c>
      <c r="Q169" s="63">
        <v>0.9490802060338484</v>
      </c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5">
      <c r="A170" s="59" t="s">
        <v>18</v>
      </c>
      <c r="B170" s="64">
        <v>758.9</v>
      </c>
      <c r="E170" s="59" t="s">
        <v>18</v>
      </c>
      <c r="F170" s="42">
        <f t="shared" si="4"/>
        <v>758900</v>
      </c>
      <c r="I170" s="59" t="s">
        <v>18</v>
      </c>
      <c r="J170" s="42">
        <v>5588</v>
      </c>
      <c r="L170" s="11"/>
      <c r="M170" s="59" t="s">
        <v>18</v>
      </c>
      <c r="N170" s="64">
        <f t="shared" si="5"/>
        <v>0.7363288970878903</v>
      </c>
      <c r="O170" s="11"/>
      <c r="P170" s="59" t="s">
        <v>47</v>
      </c>
      <c r="Q170" s="63">
        <v>0.8078132167340704</v>
      </c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5">
      <c r="A171" s="59" t="s">
        <v>19</v>
      </c>
      <c r="B171" s="64">
        <v>34454.09</v>
      </c>
      <c r="E171" s="59" t="s">
        <v>19</v>
      </c>
      <c r="F171" s="42">
        <f t="shared" si="4"/>
        <v>34454090</v>
      </c>
      <c r="I171" s="59" t="s">
        <v>19</v>
      </c>
      <c r="J171" s="42">
        <v>42713</v>
      </c>
      <c r="L171" s="11"/>
      <c r="M171" s="59" t="s">
        <v>19</v>
      </c>
      <c r="N171" s="64">
        <f t="shared" si="5"/>
        <v>0.1239707680568548</v>
      </c>
      <c r="O171" s="11"/>
      <c r="P171" s="59" t="s">
        <v>18</v>
      </c>
      <c r="Q171" s="63">
        <v>0.7363288970878903</v>
      </c>
      <c r="R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5">
      <c r="A172" s="59" t="s">
        <v>20</v>
      </c>
      <c r="B172" s="64">
        <v>12941</v>
      </c>
      <c r="E172" s="59" t="s">
        <v>20</v>
      </c>
      <c r="F172" s="42">
        <f t="shared" si="4"/>
        <v>12941000</v>
      </c>
      <c r="I172" s="59" t="s">
        <v>20</v>
      </c>
      <c r="J172" s="42">
        <v>492282</v>
      </c>
      <c r="L172" s="11"/>
      <c r="M172" s="59" t="s">
        <v>20</v>
      </c>
      <c r="N172" s="64">
        <f t="shared" si="5"/>
        <v>3.8040491461247194</v>
      </c>
      <c r="O172" s="11"/>
      <c r="P172" s="59" t="s">
        <v>22</v>
      </c>
      <c r="Q172" s="63">
        <v>0.6961846914296793</v>
      </c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5">
      <c r="A173" s="59" t="s">
        <v>21</v>
      </c>
      <c r="B173" s="64">
        <v>972</v>
      </c>
      <c r="E173" s="59" t="s">
        <v>21</v>
      </c>
      <c r="F173" s="42">
        <f t="shared" si="4"/>
        <v>972000</v>
      </c>
      <c r="I173" s="59" t="s">
        <v>21</v>
      </c>
      <c r="J173" s="42">
        <v>468</v>
      </c>
      <c r="L173" s="11"/>
      <c r="M173" s="59" t="s">
        <v>21</v>
      </c>
      <c r="N173" s="64">
        <f t="shared" si="5"/>
        <v>0.04814814814814815</v>
      </c>
      <c r="O173" s="11"/>
      <c r="P173" s="59" t="s">
        <v>10</v>
      </c>
      <c r="Q173" s="63">
        <v>0.6294613672285527</v>
      </c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5">
      <c r="A174" s="59" t="s">
        <v>22</v>
      </c>
      <c r="B174" s="64">
        <v>8407.97</v>
      </c>
      <c r="E174" s="59" t="s">
        <v>22</v>
      </c>
      <c r="F174" s="42">
        <f t="shared" si="4"/>
        <v>8407970</v>
      </c>
      <c r="I174" s="59" t="s">
        <v>22</v>
      </c>
      <c r="J174" s="42">
        <v>58535</v>
      </c>
      <c r="L174" s="11"/>
      <c r="M174" s="59" t="s">
        <v>22</v>
      </c>
      <c r="N174" s="64">
        <f t="shared" si="5"/>
        <v>0.6961846914296793</v>
      </c>
      <c r="O174" s="11"/>
      <c r="P174" s="59" t="s">
        <v>24</v>
      </c>
      <c r="Q174" s="63">
        <v>0.5005810042199254</v>
      </c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5">
      <c r="A175" s="59" t="s">
        <v>23</v>
      </c>
      <c r="B175" s="64">
        <v>360.59</v>
      </c>
      <c r="E175" s="59" t="s">
        <v>23</v>
      </c>
      <c r="F175" s="42">
        <f t="shared" si="4"/>
        <v>360590</v>
      </c>
      <c r="I175" s="59" t="s">
        <v>23</v>
      </c>
      <c r="J175" s="42">
        <v>0</v>
      </c>
      <c r="L175" s="11"/>
      <c r="M175" s="59" t="s">
        <v>23</v>
      </c>
      <c r="N175" s="64">
        <f t="shared" si="5"/>
        <v>0</v>
      </c>
      <c r="O175" s="11"/>
      <c r="P175" s="59" t="s">
        <v>35</v>
      </c>
      <c r="Q175" s="63">
        <v>0.4427173813660053</v>
      </c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5">
      <c r="A176" s="59" t="s">
        <v>24</v>
      </c>
      <c r="B176" s="64">
        <v>327.02</v>
      </c>
      <c r="E176" s="59" t="s">
        <v>24</v>
      </c>
      <c r="F176" s="42">
        <f t="shared" si="4"/>
        <v>327020</v>
      </c>
      <c r="I176" s="59" t="s">
        <v>24</v>
      </c>
      <c r="J176" s="42">
        <v>1637</v>
      </c>
      <c r="L176" s="11"/>
      <c r="M176" s="59" t="s">
        <v>24</v>
      </c>
      <c r="N176" s="64">
        <f t="shared" si="5"/>
        <v>0.5005810042199254</v>
      </c>
      <c r="O176" s="11"/>
      <c r="P176" s="59" t="s">
        <v>15</v>
      </c>
      <c r="Q176" s="63">
        <v>0.22889610389610388</v>
      </c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5">
      <c r="A177" s="59" t="s">
        <v>25</v>
      </c>
      <c r="B177" s="64">
        <v>573.8</v>
      </c>
      <c r="E177" s="59" t="s">
        <v>25</v>
      </c>
      <c r="F177" s="42">
        <f t="shared" si="4"/>
        <v>573800</v>
      </c>
      <c r="I177" s="59" t="s">
        <v>25</v>
      </c>
      <c r="J177" s="42">
        <v>175</v>
      </c>
      <c r="L177" s="11"/>
      <c r="M177" s="59" t="s">
        <v>25</v>
      </c>
      <c r="N177" s="64">
        <f t="shared" si="5"/>
        <v>0.03049843150923667</v>
      </c>
      <c r="O177" s="11"/>
      <c r="P177" s="59" t="s">
        <v>44</v>
      </c>
      <c r="Q177" s="63">
        <v>0.2041854643362059</v>
      </c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5">
      <c r="A178" s="59" t="s">
        <v>26</v>
      </c>
      <c r="B178" s="64">
        <v>78.33</v>
      </c>
      <c r="E178" s="59" t="s">
        <v>26</v>
      </c>
      <c r="F178" s="42">
        <f t="shared" si="4"/>
        <v>78330</v>
      </c>
      <c r="I178" s="59" t="s">
        <v>26</v>
      </c>
      <c r="J178" s="42">
        <v>780</v>
      </c>
      <c r="L178" s="11"/>
      <c r="M178" s="59" t="s">
        <v>26</v>
      </c>
      <c r="N178" s="64">
        <f t="shared" si="5"/>
        <v>0.9957870547682881</v>
      </c>
      <c r="O178" s="11"/>
      <c r="P178" s="59" t="s">
        <v>34</v>
      </c>
      <c r="Q178" s="63">
        <v>0.18959124216473913</v>
      </c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5">
      <c r="A179" s="59" t="s">
        <v>27</v>
      </c>
      <c r="B179" s="64">
        <v>2725.9</v>
      </c>
      <c r="E179" s="59" t="s">
        <v>27</v>
      </c>
      <c r="F179" s="42">
        <f t="shared" si="4"/>
        <v>2725900</v>
      </c>
      <c r="I179" s="59" t="s">
        <v>27</v>
      </c>
      <c r="J179" s="42">
        <v>4446</v>
      </c>
      <c r="L179" s="11"/>
      <c r="M179" s="59" t="s">
        <v>27</v>
      </c>
      <c r="N179" s="64">
        <f t="shared" si="5"/>
        <v>0.16310209472100956</v>
      </c>
      <c r="O179" s="11"/>
      <c r="P179" s="59" t="s">
        <v>27</v>
      </c>
      <c r="Q179" s="63">
        <v>0.16310209472100956</v>
      </c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5">
      <c r="A180" s="59" t="s">
        <v>28</v>
      </c>
      <c r="B180" s="64">
        <v>40.05</v>
      </c>
      <c r="E180" s="59" t="s">
        <v>28</v>
      </c>
      <c r="F180" s="42">
        <f t="shared" si="4"/>
        <v>40050</v>
      </c>
      <c r="I180" s="59" t="s">
        <v>28</v>
      </c>
      <c r="J180" s="42">
        <v>0</v>
      </c>
      <c r="L180" s="11"/>
      <c r="M180" s="59" t="s">
        <v>28</v>
      </c>
      <c r="N180" s="64">
        <f t="shared" si="5"/>
        <v>0</v>
      </c>
      <c r="O180" s="11"/>
      <c r="P180" s="59" t="s">
        <v>83</v>
      </c>
      <c r="Q180" s="63">
        <v>0.13780265695307478</v>
      </c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5">
      <c r="A181" s="59" t="s">
        <v>29</v>
      </c>
      <c r="B181" s="64">
        <v>10872</v>
      </c>
      <c r="E181" s="59" t="s">
        <v>29</v>
      </c>
      <c r="F181" s="42">
        <f t="shared" si="4"/>
        <v>10872000</v>
      </c>
      <c r="I181" s="59" t="s">
        <v>29</v>
      </c>
      <c r="J181" s="42">
        <v>103184</v>
      </c>
      <c r="L181" s="11"/>
      <c r="M181" s="59" t="s">
        <v>29</v>
      </c>
      <c r="N181" s="64">
        <f t="shared" si="5"/>
        <v>0.9490802060338484</v>
      </c>
      <c r="O181" s="11"/>
      <c r="P181" s="59" t="s">
        <v>19</v>
      </c>
      <c r="Q181" s="63">
        <v>0.1239707680568548</v>
      </c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5">
      <c r="A182" s="59" t="s">
        <v>30</v>
      </c>
      <c r="B182" s="64">
        <v>2785.59</v>
      </c>
      <c r="E182" s="59" t="s">
        <v>30</v>
      </c>
      <c r="F182" s="42">
        <f t="shared" si="4"/>
        <v>2785590</v>
      </c>
      <c r="I182" s="59" t="s">
        <v>30</v>
      </c>
      <c r="J182" s="42">
        <v>84171</v>
      </c>
      <c r="L182" s="11"/>
      <c r="M182" s="59" t="s">
        <v>30</v>
      </c>
      <c r="N182" s="64">
        <f t="shared" si="5"/>
        <v>3.021657889351986</v>
      </c>
      <c r="O182" s="11"/>
      <c r="P182" s="59" t="s">
        <v>31</v>
      </c>
      <c r="Q182" s="63">
        <v>0.054567288916660156</v>
      </c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5">
      <c r="A183" s="59" t="s">
        <v>31</v>
      </c>
      <c r="B183" s="64">
        <v>10242.4</v>
      </c>
      <c r="E183" s="59" t="s">
        <v>31</v>
      </c>
      <c r="F183" s="42">
        <f t="shared" si="4"/>
        <v>10242400</v>
      </c>
      <c r="I183" s="59" t="s">
        <v>31</v>
      </c>
      <c r="J183" s="42">
        <v>5589</v>
      </c>
      <c r="L183" s="11"/>
      <c r="M183" s="59" t="s">
        <v>31</v>
      </c>
      <c r="N183" s="64">
        <f t="shared" si="5"/>
        <v>0.054567288916660156</v>
      </c>
      <c r="O183" s="11"/>
      <c r="P183" s="59" t="s">
        <v>21</v>
      </c>
      <c r="Q183" s="63">
        <v>0.04814814814814815</v>
      </c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5">
      <c r="A184" s="59" t="s">
        <v>44</v>
      </c>
      <c r="B184" s="64">
        <v>2221.02</v>
      </c>
      <c r="E184" s="59" t="s">
        <v>44</v>
      </c>
      <c r="F184" s="42">
        <f t="shared" si="4"/>
        <v>2221020</v>
      </c>
      <c r="I184" s="59" t="s">
        <v>44</v>
      </c>
      <c r="J184" s="42">
        <v>4535</v>
      </c>
      <c r="L184" s="11"/>
      <c r="M184" s="59" t="s">
        <v>44</v>
      </c>
      <c r="N184" s="64">
        <f t="shared" si="5"/>
        <v>0.2041854643362059</v>
      </c>
      <c r="O184" s="11"/>
      <c r="P184" s="59" t="s">
        <v>16</v>
      </c>
      <c r="Q184" s="63">
        <v>0.04201705192023763</v>
      </c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5">
      <c r="A185" s="59" t="s">
        <v>32</v>
      </c>
      <c r="B185" s="64">
        <v>3619.6</v>
      </c>
      <c r="E185" s="59" t="s">
        <v>32</v>
      </c>
      <c r="F185" s="42">
        <f t="shared" si="4"/>
        <v>3619600</v>
      </c>
      <c r="I185" s="59" t="s">
        <v>32</v>
      </c>
      <c r="J185" s="42">
        <v>9</v>
      </c>
      <c r="L185" s="11"/>
      <c r="M185" s="59" t="s">
        <v>32</v>
      </c>
      <c r="N185" s="64">
        <f t="shared" si="5"/>
        <v>0.0002486462592551663</v>
      </c>
      <c r="O185" s="11"/>
      <c r="P185" s="59" t="s">
        <v>25</v>
      </c>
      <c r="Q185" s="63">
        <v>0.03049843150923667</v>
      </c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5">
      <c r="A186" s="59" t="s">
        <v>33</v>
      </c>
      <c r="B186" s="64">
        <v>215.71</v>
      </c>
      <c r="E186" s="59" t="s">
        <v>33</v>
      </c>
      <c r="F186" s="42">
        <f t="shared" si="4"/>
        <v>215710</v>
      </c>
      <c r="I186" s="59" t="s">
        <v>33</v>
      </c>
      <c r="J186" s="42">
        <v>3099</v>
      </c>
      <c r="L186" s="11"/>
      <c r="M186" s="59" t="s">
        <v>33</v>
      </c>
      <c r="N186" s="64">
        <f t="shared" si="5"/>
        <v>1.4366510592925688</v>
      </c>
      <c r="O186" s="11"/>
      <c r="P186" s="59" t="s">
        <v>32</v>
      </c>
      <c r="Q186" s="63">
        <v>0.0002486462592551663</v>
      </c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21" ht="15">
      <c r="A187" s="59" t="s">
        <v>34</v>
      </c>
      <c r="B187" s="64">
        <v>453.08</v>
      </c>
      <c r="E187" s="59" t="s">
        <v>34</v>
      </c>
      <c r="F187" s="42">
        <f t="shared" si="4"/>
        <v>453080</v>
      </c>
      <c r="I187" s="59" t="s">
        <v>34</v>
      </c>
      <c r="J187" s="42">
        <v>859</v>
      </c>
      <c r="M187" s="59" t="s">
        <v>34</v>
      </c>
      <c r="N187" s="64">
        <f t="shared" si="5"/>
        <v>0.18959124216473913</v>
      </c>
      <c r="P187" s="59" t="s">
        <v>11</v>
      </c>
      <c r="Q187" s="63">
        <v>0</v>
      </c>
      <c r="T187" s="11"/>
      <c r="U187" s="11"/>
    </row>
    <row r="188" spans="1:21" ht="15">
      <c r="A188" s="59" t="s">
        <v>35</v>
      </c>
      <c r="B188" s="64">
        <v>1093.7</v>
      </c>
      <c r="E188" s="59" t="s">
        <v>35</v>
      </c>
      <c r="F188" s="42">
        <f t="shared" si="4"/>
        <v>1093700</v>
      </c>
      <c r="I188" s="59" t="s">
        <v>35</v>
      </c>
      <c r="J188" s="42">
        <v>4842</v>
      </c>
      <c r="M188" s="59" t="s">
        <v>35</v>
      </c>
      <c r="N188" s="64">
        <f t="shared" si="5"/>
        <v>0.4427173813660053</v>
      </c>
      <c r="P188" s="59" t="s">
        <v>23</v>
      </c>
      <c r="Q188" s="63">
        <v>0</v>
      </c>
      <c r="T188" s="11"/>
      <c r="U188" s="11"/>
    </row>
    <row r="189" spans="1:21" ht="15">
      <c r="A189" s="59" t="s">
        <v>36</v>
      </c>
      <c r="B189" s="64">
        <v>1372.5</v>
      </c>
      <c r="E189" s="59" t="s">
        <v>36</v>
      </c>
      <c r="F189" s="42">
        <f t="shared" si="4"/>
        <v>1372500</v>
      </c>
      <c r="I189" s="59" t="s">
        <v>36</v>
      </c>
      <c r="J189" s="42">
        <v>37389</v>
      </c>
      <c r="M189" s="59" t="s">
        <v>36</v>
      </c>
      <c r="N189" s="152">
        <f>IF(OR(F189=":",J189=":"),":",100*(J189/F189))</f>
        <v>2.724153005464481</v>
      </c>
      <c r="P189" s="59" t="s">
        <v>28</v>
      </c>
      <c r="Q189" s="63">
        <v>0</v>
      </c>
      <c r="T189" s="11"/>
      <c r="U189" s="11"/>
    </row>
    <row r="190" spans="6:14" ht="15">
      <c r="F190" s="12"/>
      <c r="J190" s="12"/>
      <c r="N190" s="80"/>
    </row>
    <row r="191" spans="1:14" ht="15">
      <c r="A191" s="44" t="s">
        <v>42</v>
      </c>
      <c r="F191" s="12"/>
      <c r="I191" s="44" t="s">
        <v>42</v>
      </c>
      <c r="J191" s="12"/>
      <c r="N191" s="80"/>
    </row>
    <row r="192" spans="1:10" ht="15">
      <c r="A192" s="44" t="s">
        <v>17</v>
      </c>
      <c r="B192" s="44" t="s">
        <v>43</v>
      </c>
      <c r="I192" s="44" t="s">
        <v>17</v>
      </c>
      <c r="J192" s="44" t="s">
        <v>43</v>
      </c>
    </row>
    <row r="195" ht="12">
      <c r="A195" s="8" t="s">
        <v>61</v>
      </c>
    </row>
    <row r="196" spans="1:16" ht="15">
      <c r="A196" s="44" t="s">
        <v>72</v>
      </c>
      <c r="G196" s="44" t="s">
        <v>74</v>
      </c>
      <c r="P196" s="44" t="s">
        <v>85</v>
      </c>
    </row>
    <row r="198" spans="1:17" s="13" customFormat="1" ht="15">
      <c r="A198" s="44" t="s">
        <v>0</v>
      </c>
      <c r="B198" s="43">
        <v>45063.958333333336</v>
      </c>
      <c r="G198" s="44" t="s">
        <v>0</v>
      </c>
      <c r="H198" s="43">
        <v>45063.958333333336</v>
      </c>
      <c r="P198" s="44" t="s">
        <v>0</v>
      </c>
      <c r="Q198" s="43">
        <v>45082.958333333336</v>
      </c>
    </row>
    <row r="199" spans="1:17" s="13" customFormat="1" ht="15">
      <c r="A199" s="44" t="s">
        <v>1</v>
      </c>
      <c r="B199" s="43">
        <v>45082.54375</v>
      </c>
      <c r="G199" s="44" t="s">
        <v>1</v>
      </c>
      <c r="H199" s="43">
        <v>45082.544444444444</v>
      </c>
      <c r="P199" s="44" t="s">
        <v>1</v>
      </c>
      <c r="Q199" s="43">
        <v>45083.347916666666</v>
      </c>
    </row>
    <row r="200" spans="1:17" ht="15">
      <c r="A200" s="44" t="s">
        <v>2</v>
      </c>
      <c r="B200" s="44" t="s">
        <v>3</v>
      </c>
      <c r="G200" s="44" t="s">
        <v>2</v>
      </c>
      <c r="H200" s="44" t="s">
        <v>3</v>
      </c>
      <c r="P200" s="44" t="s">
        <v>2</v>
      </c>
      <c r="Q200" s="44" t="s">
        <v>3</v>
      </c>
    </row>
    <row r="202" spans="1:17" ht="15">
      <c r="A202" s="44" t="s">
        <v>58</v>
      </c>
      <c r="B202" s="44" t="s">
        <v>59</v>
      </c>
      <c r="G202" s="44" t="s">
        <v>58</v>
      </c>
      <c r="H202" s="44" t="s">
        <v>59</v>
      </c>
      <c r="P202" s="44" t="s">
        <v>46</v>
      </c>
      <c r="Q202" s="113" t="s">
        <v>127</v>
      </c>
    </row>
    <row r="203" spans="1:17" ht="15">
      <c r="A203" s="44" t="s">
        <v>46</v>
      </c>
      <c r="B203" s="113" t="s">
        <v>127</v>
      </c>
      <c r="G203" s="44" t="s">
        <v>46</v>
      </c>
      <c r="H203" s="113" t="s">
        <v>127</v>
      </c>
      <c r="P203" s="44" t="s">
        <v>4</v>
      </c>
      <c r="Q203" s="44" t="s">
        <v>54</v>
      </c>
    </row>
    <row r="204" spans="1:11" ht="15">
      <c r="A204" s="44" t="s">
        <v>4</v>
      </c>
      <c r="B204" s="44" t="s">
        <v>86</v>
      </c>
      <c r="D204" s="44" t="s">
        <v>4</v>
      </c>
      <c r="E204" s="65" t="s">
        <v>54</v>
      </c>
      <c r="G204" s="44" t="s">
        <v>4</v>
      </c>
      <c r="H204" s="44" t="s">
        <v>86</v>
      </c>
      <c r="J204" s="44" t="s">
        <v>4</v>
      </c>
      <c r="K204" s="65" t="s">
        <v>54</v>
      </c>
    </row>
    <row r="206" spans="1:27" ht="15">
      <c r="A206" s="59" t="s">
        <v>62</v>
      </c>
      <c r="B206" s="137" t="s">
        <v>73</v>
      </c>
      <c r="D206" s="59" t="s">
        <v>62</v>
      </c>
      <c r="E206" s="59" t="s">
        <v>73</v>
      </c>
      <c r="G206" s="59" t="s">
        <v>62</v>
      </c>
      <c r="H206" s="137" t="s">
        <v>75</v>
      </c>
      <c r="J206" s="59" t="s">
        <v>62</v>
      </c>
      <c r="K206" s="59" t="s">
        <v>75</v>
      </c>
      <c r="M206" s="59" t="s">
        <v>62</v>
      </c>
      <c r="N206" s="59" t="s">
        <v>76</v>
      </c>
      <c r="P206" s="59" t="s">
        <v>62</v>
      </c>
      <c r="Q206" s="59" t="s">
        <v>75</v>
      </c>
      <c r="R206" s="59" t="s">
        <v>73</v>
      </c>
      <c r="T206" s="59" t="s">
        <v>62</v>
      </c>
      <c r="U206" s="59" t="s">
        <v>76</v>
      </c>
      <c r="W206" s="59" t="s">
        <v>62</v>
      </c>
      <c r="X206" s="59" t="s">
        <v>80</v>
      </c>
      <c r="Z206" s="59"/>
      <c r="AA206" s="61" t="s">
        <v>61</v>
      </c>
    </row>
    <row r="207" spans="1:27" ht="15">
      <c r="A207" s="136" t="s">
        <v>10</v>
      </c>
      <c r="B207" s="145" t="s">
        <v>17</v>
      </c>
      <c r="D207" s="59" t="s">
        <v>10</v>
      </c>
      <c r="E207" s="42" t="str">
        <f>IF(B207=":",":",B207*1000)</f>
        <v>:</v>
      </c>
      <c r="G207" s="136" t="s">
        <v>10</v>
      </c>
      <c r="H207" s="144" t="s">
        <v>17</v>
      </c>
      <c r="J207" s="59" t="s">
        <v>10</v>
      </c>
      <c r="K207" s="42" t="str">
        <f>IF(H207=":",":",H207*1000)</f>
        <v>:</v>
      </c>
      <c r="M207" s="59" t="s">
        <v>10</v>
      </c>
      <c r="N207" s="42" t="str">
        <f>IF(OR(E207=":",K207=":"),":",E207+K207)</f>
        <v>:</v>
      </c>
      <c r="P207" s="59" t="s">
        <v>10</v>
      </c>
      <c r="Q207" s="42">
        <v>28326</v>
      </c>
      <c r="R207" s="42">
        <v>11464</v>
      </c>
      <c r="T207" s="59" t="s">
        <v>10</v>
      </c>
      <c r="U207" s="42">
        <f>IF(OR(Q207=":",R207=":"),":",Q207+R207)</f>
        <v>39790</v>
      </c>
      <c r="W207" s="59" t="s">
        <v>10</v>
      </c>
      <c r="X207" s="64" t="str">
        <f>IF(OR(N207=":",U207=":"),":",100*(U207/N207))</f>
        <v>:</v>
      </c>
      <c r="Z207" s="59" t="s">
        <v>24</v>
      </c>
      <c r="AA207" s="63">
        <v>35.92883821505799</v>
      </c>
    </row>
    <row r="208" spans="1:27" ht="15">
      <c r="A208" s="136" t="s">
        <v>11</v>
      </c>
      <c r="B208" s="131">
        <v>215</v>
      </c>
      <c r="D208" s="59" t="s">
        <v>11</v>
      </c>
      <c r="E208" s="42">
        <f aca="true" t="shared" si="6" ref="E208:E233">IF(B208=":",":",B208*1000)</f>
        <v>215000</v>
      </c>
      <c r="G208" s="136" t="s">
        <v>11</v>
      </c>
      <c r="H208" s="132">
        <v>1199.55</v>
      </c>
      <c r="J208" s="59" t="s">
        <v>11</v>
      </c>
      <c r="K208" s="42">
        <f aca="true" t="shared" si="7" ref="K208:K233">IF(H208=":",":",H208*1000)</f>
        <v>1199550</v>
      </c>
      <c r="M208" s="59" t="s">
        <v>11</v>
      </c>
      <c r="N208" s="42">
        <f aca="true" t="shared" si="8" ref="N208:N233">IF(OR(E208=":",K208=":"),":",E208+K208)</f>
        <v>1414550</v>
      </c>
      <c r="P208" s="59" t="s">
        <v>11</v>
      </c>
      <c r="Q208" s="42">
        <v>19873</v>
      </c>
      <c r="R208" s="42">
        <v>8108</v>
      </c>
      <c r="T208" s="59" t="s">
        <v>11</v>
      </c>
      <c r="U208" s="42">
        <f aca="true" t="shared" si="9" ref="U208:U233">IF(OR(Q208=":",R208=":"),":",Q208+R208)</f>
        <v>27981</v>
      </c>
      <c r="W208" s="59" t="s">
        <v>11</v>
      </c>
      <c r="X208" s="64">
        <f aca="true" t="shared" si="10" ref="X208:X233">IF(OR(N208=":",U208=":"),":",100*(U208/N208))</f>
        <v>1.9780849033261463</v>
      </c>
      <c r="Z208" s="59" t="s">
        <v>30</v>
      </c>
      <c r="AA208" s="63">
        <v>34.093249826026444</v>
      </c>
    </row>
    <row r="209" spans="1:27" ht="15">
      <c r="A209" s="136" t="s">
        <v>83</v>
      </c>
      <c r="B209" s="145" t="s">
        <v>17</v>
      </c>
      <c r="D209" s="59" t="s">
        <v>83</v>
      </c>
      <c r="E209" s="42" t="str">
        <f t="shared" si="6"/>
        <v>:</v>
      </c>
      <c r="G209" s="136" t="s">
        <v>83</v>
      </c>
      <c r="H209" s="144" t="s">
        <v>17</v>
      </c>
      <c r="J209" s="59" t="s">
        <v>83</v>
      </c>
      <c r="K209" s="42" t="str">
        <f t="shared" si="7"/>
        <v>:</v>
      </c>
      <c r="M209" s="59" t="s">
        <v>83</v>
      </c>
      <c r="N209" s="42" t="str">
        <f t="shared" si="8"/>
        <v>:</v>
      </c>
      <c r="P209" s="59" t="s">
        <v>83</v>
      </c>
      <c r="Q209" s="42">
        <v>75600</v>
      </c>
      <c r="R209" s="42">
        <v>8342</v>
      </c>
      <c r="T209" s="59" t="s">
        <v>12</v>
      </c>
      <c r="U209" s="42">
        <f t="shared" si="9"/>
        <v>83942</v>
      </c>
      <c r="W209" s="59" t="s">
        <v>83</v>
      </c>
      <c r="X209" s="64" t="str">
        <f t="shared" si="10"/>
        <v>:</v>
      </c>
      <c r="Z209" s="59" t="s">
        <v>18</v>
      </c>
      <c r="AA209" s="63">
        <v>21.29651764271199</v>
      </c>
    </row>
    <row r="210" spans="1:27" ht="15">
      <c r="A210" s="136" t="s">
        <v>13</v>
      </c>
      <c r="B210" s="146" t="s">
        <v>17</v>
      </c>
      <c r="D210" s="59" t="s">
        <v>13</v>
      </c>
      <c r="E210" s="42" t="str">
        <f t="shared" si="6"/>
        <v>:</v>
      </c>
      <c r="G210" s="136" t="s">
        <v>13</v>
      </c>
      <c r="H210" s="143" t="s">
        <v>17</v>
      </c>
      <c r="J210" s="59" t="s">
        <v>13</v>
      </c>
      <c r="K210" s="42" t="str">
        <f t="shared" si="7"/>
        <v>:</v>
      </c>
      <c r="M210" s="59" t="s">
        <v>13</v>
      </c>
      <c r="N210" s="42" t="str">
        <f t="shared" si="8"/>
        <v>:</v>
      </c>
      <c r="P210" s="59" t="s">
        <v>13</v>
      </c>
      <c r="Q210" s="42">
        <v>12614</v>
      </c>
      <c r="R210" s="42">
        <v>1754</v>
      </c>
      <c r="T210" s="59" t="s">
        <v>13</v>
      </c>
      <c r="U210" s="42">
        <f t="shared" si="9"/>
        <v>14368</v>
      </c>
      <c r="W210" s="59" t="s">
        <v>13</v>
      </c>
      <c r="X210" s="64" t="str">
        <f t="shared" si="10"/>
        <v>:</v>
      </c>
      <c r="Z210" s="59" t="s">
        <v>47</v>
      </c>
      <c r="AA210" s="63">
        <v>15.226720889898928</v>
      </c>
    </row>
    <row r="211" spans="1:27" ht="15">
      <c r="A211" s="136" t="s">
        <v>14</v>
      </c>
      <c r="B211" s="130">
        <v>164</v>
      </c>
      <c r="D211" s="59" t="s">
        <v>14</v>
      </c>
      <c r="E211" s="42">
        <f t="shared" si="6"/>
        <v>164000</v>
      </c>
      <c r="G211" s="136" t="s">
        <v>14</v>
      </c>
      <c r="H211" s="135">
        <v>1508.1</v>
      </c>
      <c r="J211" s="59" t="s">
        <v>14</v>
      </c>
      <c r="K211" s="42">
        <f t="shared" si="7"/>
        <v>1508100</v>
      </c>
      <c r="M211" s="59" t="s">
        <v>14</v>
      </c>
      <c r="N211" s="42">
        <f t="shared" si="8"/>
        <v>1672100</v>
      </c>
      <c r="P211" s="59" t="s">
        <v>14</v>
      </c>
      <c r="Q211" s="42">
        <v>203248</v>
      </c>
      <c r="R211" s="62">
        <v>51358</v>
      </c>
      <c r="T211" s="59" t="s">
        <v>14</v>
      </c>
      <c r="U211" s="42">
        <f t="shared" si="9"/>
        <v>254606</v>
      </c>
      <c r="W211" s="59" t="s">
        <v>47</v>
      </c>
      <c r="X211" s="64">
        <f t="shared" si="10"/>
        <v>15.226720889898928</v>
      </c>
      <c r="Z211" s="59" t="s">
        <v>25</v>
      </c>
      <c r="AA211" s="63">
        <v>13.49604221635884</v>
      </c>
    </row>
    <row r="212" spans="1:27" ht="15">
      <c r="A212" s="136" t="s">
        <v>15</v>
      </c>
      <c r="B212" s="146" t="s">
        <v>17</v>
      </c>
      <c r="D212" s="59" t="s">
        <v>15</v>
      </c>
      <c r="E212" s="42" t="str">
        <f t="shared" si="6"/>
        <v>:</v>
      </c>
      <c r="G212" s="136" t="s">
        <v>15</v>
      </c>
      <c r="H212" s="143" t="s">
        <v>17</v>
      </c>
      <c r="J212" s="59" t="s">
        <v>15</v>
      </c>
      <c r="K212" s="42" t="str">
        <f t="shared" si="7"/>
        <v>:</v>
      </c>
      <c r="M212" s="59" t="s">
        <v>15</v>
      </c>
      <c r="N212" s="42" t="str">
        <f t="shared" si="8"/>
        <v>:</v>
      </c>
      <c r="P212" s="59" t="s">
        <v>15</v>
      </c>
      <c r="Q212" s="42">
        <v>27930</v>
      </c>
      <c r="R212" s="42">
        <v>1127</v>
      </c>
      <c r="T212" s="59" t="s">
        <v>15</v>
      </c>
      <c r="U212" s="42">
        <f t="shared" si="9"/>
        <v>29057</v>
      </c>
      <c r="W212" s="59" t="s">
        <v>15</v>
      </c>
      <c r="X212" s="64" t="str">
        <f t="shared" si="10"/>
        <v>:</v>
      </c>
      <c r="Z212" s="59" t="s">
        <v>20</v>
      </c>
      <c r="AA212" s="63">
        <v>11.671013075014315</v>
      </c>
    </row>
    <row r="213" spans="1:27" ht="15">
      <c r="A213" s="136" t="s">
        <v>16</v>
      </c>
      <c r="B213" s="145" t="s">
        <v>17</v>
      </c>
      <c r="D213" s="59" t="s">
        <v>16</v>
      </c>
      <c r="E213" s="42" t="str">
        <f t="shared" si="6"/>
        <v>:</v>
      </c>
      <c r="G213" s="136" t="s">
        <v>16</v>
      </c>
      <c r="H213" s="133">
        <v>3991.18</v>
      </c>
      <c r="J213" s="59" t="s">
        <v>16</v>
      </c>
      <c r="K213" s="42">
        <f t="shared" si="7"/>
        <v>3991180</v>
      </c>
      <c r="M213" s="59" t="s">
        <v>16</v>
      </c>
      <c r="N213" s="42" t="str">
        <f t="shared" si="8"/>
        <v>:</v>
      </c>
      <c r="P213" s="59" t="s">
        <v>16</v>
      </c>
      <c r="Q213" s="42">
        <v>87259</v>
      </c>
      <c r="R213" s="42">
        <v>236</v>
      </c>
      <c r="T213" s="59" t="s">
        <v>16</v>
      </c>
      <c r="U213" s="42">
        <f t="shared" si="9"/>
        <v>87495</v>
      </c>
      <c r="W213" s="59" t="s">
        <v>16</v>
      </c>
      <c r="X213" s="64" t="str">
        <f t="shared" si="10"/>
        <v>:</v>
      </c>
      <c r="Z213" s="59" t="s">
        <v>21</v>
      </c>
      <c r="AA213" s="63">
        <v>11.052972972972972</v>
      </c>
    </row>
    <row r="214" spans="1:27" ht="15">
      <c r="A214" s="136" t="s">
        <v>18</v>
      </c>
      <c r="B214" s="131">
        <v>3135.1</v>
      </c>
      <c r="D214" s="59" t="s">
        <v>18</v>
      </c>
      <c r="E214" s="42">
        <f t="shared" si="6"/>
        <v>3135100</v>
      </c>
      <c r="G214" s="136" t="s">
        <v>18</v>
      </c>
      <c r="H214" s="134">
        <v>7690.9</v>
      </c>
      <c r="J214" s="59" t="s">
        <v>18</v>
      </c>
      <c r="K214" s="42">
        <f t="shared" si="7"/>
        <v>7690900</v>
      </c>
      <c r="M214" s="59" t="s">
        <v>18</v>
      </c>
      <c r="N214" s="42">
        <f t="shared" si="8"/>
        <v>10826000</v>
      </c>
      <c r="P214" s="59" t="s">
        <v>18</v>
      </c>
      <c r="Q214" s="42">
        <v>1728702</v>
      </c>
      <c r="R214" s="42">
        <v>576859</v>
      </c>
      <c r="T214" s="59" t="s">
        <v>18</v>
      </c>
      <c r="U214" s="42">
        <f t="shared" si="9"/>
        <v>2305561</v>
      </c>
      <c r="W214" s="59" t="s">
        <v>18</v>
      </c>
      <c r="X214" s="64">
        <f t="shared" si="10"/>
        <v>21.29651764271199</v>
      </c>
      <c r="Z214" s="59" t="s">
        <v>44</v>
      </c>
      <c r="AA214" s="63">
        <v>9.846239433790236</v>
      </c>
    </row>
    <row r="215" spans="1:27" ht="15">
      <c r="A215" s="136" t="s">
        <v>19</v>
      </c>
      <c r="B215" s="128">
        <v>2589.76</v>
      </c>
      <c r="D215" s="59" t="s">
        <v>19</v>
      </c>
      <c r="E215" s="42">
        <f t="shared" si="6"/>
        <v>2589760</v>
      </c>
      <c r="G215" s="136" t="s">
        <v>19</v>
      </c>
      <c r="H215" s="133">
        <v>15081.35</v>
      </c>
      <c r="J215" s="59" t="s">
        <v>19</v>
      </c>
      <c r="K215" s="42">
        <f t="shared" si="7"/>
        <v>15081350</v>
      </c>
      <c r="M215" s="59" t="s">
        <v>19</v>
      </c>
      <c r="N215" s="42">
        <f t="shared" si="8"/>
        <v>17671110</v>
      </c>
      <c r="P215" s="59" t="s">
        <v>19</v>
      </c>
      <c r="Q215" s="42">
        <v>672047</v>
      </c>
      <c r="R215" s="42">
        <v>91235</v>
      </c>
      <c r="T215" s="59" t="s">
        <v>19</v>
      </c>
      <c r="U215" s="42">
        <f t="shared" si="9"/>
        <v>763282</v>
      </c>
      <c r="W215" s="59" t="s">
        <v>19</v>
      </c>
      <c r="X215" s="64">
        <f t="shared" si="10"/>
        <v>4.319377786681199</v>
      </c>
      <c r="Z215" s="59" t="s">
        <v>22</v>
      </c>
      <c r="AA215" s="63">
        <v>8.723408352698</v>
      </c>
    </row>
    <row r="216" spans="1:27" ht="15">
      <c r="A216" s="136" t="s">
        <v>20</v>
      </c>
      <c r="B216" s="129">
        <v>1387.77</v>
      </c>
      <c r="D216" s="59" t="s">
        <v>20</v>
      </c>
      <c r="E216" s="42">
        <f t="shared" si="6"/>
        <v>1387770</v>
      </c>
      <c r="G216" s="136" t="s">
        <v>20</v>
      </c>
      <c r="H216" s="132">
        <v>6994.63</v>
      </c>
      <c r="J216" s="59" t="s">
        <v>20</v>
      </c>
      <c r="K216" s="42">
        <f t="shared" si="7"/>
        <v>6994630</v>
      </c>
      <c r="M216" s="59" t="s">
        <v>20</v>
      </c>
      <c r="N216" s="42">
        <f t="shared" si="8"/>
        <v>8382400</v>
      </c>
      <c r="P216" s="59" t="s">
        <v>20</v>
      </c>
      <c r="Q216" s="42">
        <v>819373</v>
      </c>
      <c r="R216" s="42">
        <v>158938</v>
      </c>
      <c r="T216" s="59" t="s">
        <v>20</v>
      </c>
      <c r="U216" s="42">
        <f t="shared" si="9"/>
        <v>978311</v>
      </c>
      <c r="W216" s="59" t="s">
        <v>20</v>
      </c>
      <c r="X216" s="64">
        <f t="shared" si="10"/>
        <v>11.671013075014315</v>
      </c>
      <c r="Z216" s="59" t="s">
        <v>29</v>
      </c>
      <c r="AA216" s="63">
        <v>5.623849693251533</v>
      </c>
    </row>
    <row r="217" spans="1:27" ht="15">
      <c r="A217" s="136" t="s">
        <v>21</v>
      </c>
      <c r="B217" s="130">
        <v>86</v>
      </c>
      <c r="D217" s="59" t="s">
        <v>21</v>
      </c>
      <c r="E217" s="42">
        <f t="shared" si="6"/>
        <v>86000</v>
      </c>
      <c r="G217" s="136" t="s">
        <v>21</v>
      </c>
      <c r="H217" s="135">
        <v>654</v>
      </c>
      <c r="J217" s="59" t="s">
        <v>21</v>
      </c>
      <c r="K217" s="42">
        <f t="shared" si="7"/>
        <v>654000</v>
      </c>
      <c r="M217" s="59" t="s">
        <v>21</v>
      </c>
      <c r="N217" s="42">
        <f t="shared" si="8"/>
        <v>740000</v>
      </c>
      <c r="P217" s="59" t="s">
        <v>21</v>
      </c>
      <c r="Q217" s="42">
        <v>76308</v>
      </c>
      <c r="R217" s="42">
        <v>5484</v>
      </c>
      <c r="T217" s="59" t="s">
        <v>21</v>
      </c>
      <c r="U217" s="42">
        <f t="shared" si="9"/>
        <v>81792</v>
      </c>
      <c r="W217" s="59" t="s">
        <v>21</v>
      </c>
      <c r="X217" s="64">
        <f t="shared" si="10"/>
        <v>11.052972972972972</v>
      </c>
      <c r="Z217" s="59" t="s">
        <v>19</v>
      </c>
      <c r="AA217" s="63">
        <v>4.319377786681199</v>
      </c>
    </row>
    <row r="218" spans="1:27" ht="15">
      <c r="A218" s="136" t="s">
        <v>22</v>
      </c>
      <c r="B218" s="129">
        <v>1060.75</v>
      </c>
      <c r="D218" s="59" t="s">
        <v>22</v>
      </c>
      <c r="E218" s="42">
        <f t="shared" si="6"/>
        <v>1060750</v>
      </c>
      <c r="G218" s="136" t="s">
        <v>22</v>
      </c>
      <c r="H218" s="132">
        <v>6728.35</v>
      </c>
      <c r="J218" s="59" t="s">
        <v>22</v>
      </c>
      <c r="K218" s="42">
        <f t="shared" si="7"/>
        <v>6728350</v>
      </c>
      <c r="M218" s="59" t="s">
        <v>22</v>
      </c>
      <c r="N218" s="42">
        <f t="shared" si="8"/>
        <v>7789100</v>
      </c>
      <c r="P218" s="59" t="s">
        <v>22</v>
      </c>
      <c r="Q218" s="42">
        <v>579895</v>
      </c>
      <c r="R218" s="42">
        <v>99580</v>
      </c>
      <c r="T218" s="59" t="s">
        <v>22</v>
      </c>
      <c r="U218" s="42">
        <f t="shared" si="9"/>
        <v>679475</v>
      </c>
      <c r="W218" s="59" t="s">
        <v>22</v>
      </c>
      <c r="X218" s="64">
        <f t="shared" si="10"/>
        <v>8.723408352698</v>
      </c>
      <c r="Z218" s="59" t="s">
        <v>11</v>
      </c>
      <c r="AA218" s="63">
        <v>1.9780849033261463</v>
      </c>
    </row>
    <row r="219" spans="1:27" ht="15">
      <c r="A219" s="136" t="s">
        <v>23</v>
      </c>
      <c r="B219" s="145">
        <v>257.12</v>
      </c>
      <c r="D219" s="59" t="s">
        <v>23</v>
      </c>
      <c r="E219" s="42">
        <f t="shared" si="6"/>
        <v>257120</v>
      </c>
      <c r="G219" s="136" t="s">
        <v>23</v>
      </c>
      <c r="H219" s="133">
        <v>350.55</v>
      </c>
      <c r="J219" s="59" t="s">
        <v>23</v>
      </c>
      <c r="K219" s="42">
        <f t="shared" si="7"/>
        <v>350550</v>
      </c>
      <c r="M219" s="59" t="s">
        <v>23</v>
      </c>
      <c r="N219" s="42">
        <f t="shared" si="8"/>
        <v>607670</v>
      </c>
      <c r="P219" s="59" t="s">
        <v>23</v>
      </c>
      <c r="Q219" s="42">
        <v>1104</v>
      </c>
      <c r="R219" s="42">
        <v>5519</v>
      </c>
      <c r="T219" s="59" t="s">
        <v>23</v>
      </c>
      <c r="U219" s="42">
        <f t="shared" si="9"/>
        <v>6623</v>
      </c>
      <c r="W219" s="59" t="s">
        <v>23</v>
      </c>
      <c r="X219" s="64">
        <f t="shared" si="10"/>
        <v>1.0899007685092237</v>
      </c>
      <c r="Z219" s="59" t="s">
        <v>23</v>
      </c>
      <c r="AA219" s="63">
        <v>1.0899007685092237</v>
      </c>
    </row>
    <row r="220" spans="1:27" ht="15">
      <c r="A220" s="136" t="s">
        <v>24</v>
      </c>
      <c r="B220" s="129">
        <v>11.4</v>
      </c>
      <c r="D220" s="59" t="s">
        <v>24</v>
      </c>
      <c r="E220" s="42">
        <f t="shared" si="6"/>
        <v>11400</v>
      </c>
      <c r="G220" s="136" t="s">
        <v>24</v>
      </c>
      <c r="H220" s="132">
        <v>90.34</v>
      </c>
      <c r="J220" s="59" t="s">
        <v>24</v>
      </c>
      <c r="K220" s="42">
        <f t="shared" si="7"/>
        <v>90340</v>
      </c>
      <c r="M220" s="59" t="s">
        <v>24</v>
      </c>
      <c r="N220" s="42">
        <f t="shared" si="8"/>
        <v>101740</v>
      </c>
      <c r="P220" s="59" t="s">
        <v>24</v>
      </c>
      <c r="Q220" s="42">
        <v>34049</v>
      </c>
      <c r="R220" s="42">
        <v>2505</v>
      </c>
      <c r="T220" s="59" t="s">
        <v>24</v>
      </c>
      <c r="U220" s="42">
        <f t="shared" si="9"/>
        <v>36554</v>
      </c>
      <c r="W220" s="59" t="s">
        <v>24</v>
      </c>
      <c r="X220" s="64">
        <f t="shared" si="10"/>
        <v>35.92883821505799</v>
      </c>
      <c r="Z220" s="59" t="s">
        <v>27</v>
      </c>
      <c r="AA220" s="63">
        <v>1.0589749088569589</v>
      </c>
    </row>
    <row r="221" spans="1:27" ht="15">
      <c r="A221" s="136" t="s">
        <v>25</v>
      </c>
      <c r="B221" s="130">
        <v>14.7</v>
      </c>
      <c r="D221" s="59" t="s">
        <v>25</v>
      </c>
      <c r="E221" s="42">
        <f t="shared" si="6"/>
        <v>14700</v>
      </c>
      <c r="G221" s="136" t="s">
        <v>25</v>
      </c>
      <c r="H221" s="135">
        <v>136.9</v>
      </c>
      <c r="J221" s="59" t="s">
        <v>25</v>
      </c>
      <c r="K221" s="42">
        <f t="shared" si="7"/>
        <v>136900</v>
      </c>
      <c r="M221" s="59" t="s">
        <v>25</v>
      </c>
      <c r="N221" s="42">
        <f t="shared" si="8"/>
        <v>151600</v>
      </c>
      <c r="P221" s="59" t="s">
        <v>25</v>
      </c>
      <c r="Q221" s="42">
        <v>19761</v>
      </c>
      <c r="R221" s="42">
        <v>699</v>
      </c>
      <c r="T221" s="59" t="s">
        <v>25</v>
      </c>
      <c r="U221" s="42">
        <f t="shared" si="9"/>
        <v>20460</v>
      </c>
      <c r="W221" s="59" t="s">
        <v>25</v>
      </c>
      <c r="X221" s="64">
        <f t="shared" si="10"/>
        <v>13.49604221635884</v>
      </c>
      <c r="Z221" s="59" t="s">
        <v>32</v>
      </c>
      <c r="AA221" s="63">
        <v>0.12881803815231566</v>
      </c>
    </row>
    <row r="222" spans="1:27" ht="15">
      <c r="A222" s="136" t="s">
        <v>26</v>
      </c>
      <c r="B222" s="146" t="s">
        <v>17</v>
      </c>
      <c r="D222" s="59" t="s">
        <v>26</v>
      </c>
      <c r="E222" s="42" t="str">
        <f t="shared" si="6"/>
        <v>:</v>
      </c>
      <c r="G222" s="136" t="s">
        <v>26</v>
      </c>
      <c r="H222" s="143" t="s">
        <v>17</v>
      </c>
      <c r="J222" s="59" t="s">
        <v>26</v>
      </c>
      <c r="K222" s="42" t="str">
        <f t="shared" si="7"/>
        <v>:</v>
      </c>
      <c r="M222" s="59" t="s">
        <v>26</v>
      </c>
      <c r="N222" s="42" t="str">
        <f t="shared" si="8"/>
        <v>:</v>
      </c>
      <c r="P222" s="59" t="s">
        <v>26</v>
      </c>
      <c r="Q222" s="42">
        <v>750</v>
      </c>
      <c r="R222" s="42">
        <v>258</v>
      </c>
      <c r="T222" s="59" t="s">
        <v>26</v>
      </c>
      <c r="U222" s="42">
        <f t="shared" si="9"/>
        <v>1008</v>
      </c>
      <c r="W222" s="59" t="s">
        <v>26</v>
      </c>
      <c r="X222" s="64" t="str">
        <f t="shared" si="10"/>
        <v>:</v>
      </c>
      <c r="Z222" s="59" t="s">
        <v>28</v>
      </c>
      <c r="AA222" s="63">
        <v>0</v>
      </c>
    </row>
    <row r="223" spans="1:27" ht="15">
      <c r="A223" s="136" t="s">
        <v>27</v>
      </c>
      <c r="B223" s="130">
        <v>45.6</v>
      </c>
      <c r="D223" s="59" t="s">
        <v>27</v>
      </c>
      <c r="E223" s="42">
        <f t="shared" si="6"/>
        <v>45600</v>
      </c>
      <c r="G223" s="136" t="s">
        <v>27</v>
      </c>
      <c r="H223" s="135">
        <v>887</v>
      </c>
      <c r="J223" s="59" t="s">
        <v>27</v>
      </c>
      <c r="K223" s="42">
        <f t="shared" si="7"/>
        <v>887000</v>
      </c>
      <c r="M223" s="59" t="s">
        <v>27</v>
      </c>
      <c r="N223" s="42">
        <f t="shared" si="8"/>
        <v>932600</v>
      </c>
      <c r="P223" s="59" t="s">
        <v>27</v>
      </c>
      <c r="Q223" s="42">
        <v>9206</v>
      </c>
      <c r="R223" s="42">
        <v>670</v>
      </c>
      <c r="T223" s="59" t="s">
        <v>27</v>
      </c>
      <c r="U223" s="42">
        <f t="shared" si="9"/>
        <v>9876</v>
      </c>
      <c r="W223" s="59" t="s">
        <v>27</v>
      </c>
      <c r="X223" s="64">
        <f t="shared" si="10"/>
        <v>1.0589749088569589</v>
      </c>
      <c r="Z223" s="59" t="s">
        <v>10</v>
      </c>
      <c r="AA223" s="63" t="s">
        <v>17</v>
      </c>
    </row>
    <row r="224" spans="1:27" ht="15">
      <c r="A224" s="136" t="s">
        <v>28</v>
      </c>
      <c r="B224" s="129">
        <v>5.64</v>
      </c>
      <c r="D224" s="59" t="s">
        <v>28</v>
      </c>
      <c r="E224" s="42">
        <f t="shared" si="6"/>
        <v>5640</v>
      </c>
      <c r="G224" s="136" t="s">
        <v>28</v>
      </c>
      <c r="H224" s="132">
        <v>12.73</v>
      </c>
      <c r="J224" s="59" t="s">
        <v>28</v>
      </c>
      <c r="K224" s="42">
        <f t="shared" si="7"/>
        <v>12730</v>
      </c>
      <c r="M224" s="59" t="s">
        <v>28</v>
      </c>
      <c r="N224" s="42">
        <f t="shared" si="8"/>
        <v>18370</v>
      </c>
      <c r="P224" s="59" t="s">
        <v>28</v>
      </c>
      <c r="Q224" s="42">
        <v>0</v>
      </c>
      <c r="R224" s="42">
        <v>0</v>
      </c>
      <c r="T224" s="59" t="s">
        <v>28</v>
      </c>
      <c r="U224" s="42">
        <f t="shared" si="9"/>
        <v>0</v>
      </c>
      <c r="W224" s="59" t="s">
        <v>28</v>
      </c>
      <c r="X224" s="64">
        <f t="shared" si="10"/>
        <v>0</v>
      </c>
      <c r="Z224" s="59" t="s">
        <v>83</v>
      </c>
      <c r="AA224" s="63" t="s">
        <v>17</v>
      </c>
    </row>
    <row r="225" spans="1:27" ht="15">
      <c r="A225" s="136" t="s">
        <v>29</v>
      </c>
      <c r="B225" s="130">
        <v>575</v>
      </c>
      <c r="D225" s="59" t="s">
        <v>29</v>
      </c>
      <c r="E225" s="42">
        <f t="shared" si="6"/>
        <v>575000</v>
      </c>
      <c r="G225" s="136" t="s">
        <v>29</v>
      </c>
      <c r="H225" s="135">
        <v>729</v>
      </c>
      <c r="J225" s="59" t="s">
        <v>29</v>
      </c>
      <c r="K225" s="42">
        <f t="shared" si="7"/>
        <v>729000</v>
      </c>
      <c r="M225" s="59" t="s">
        <v>29</v>
      </c>
      <c r="N225" s="42">
        <f t="shared" si="8"/>
        <v>1304000</v>
      </c>
      <c r="P225" s="59" t="s">
        <v>29</v>
      </c>
      <c r="Q225" s="42">
        <v>16653</v>
      </c>
      <c r="R225" s="42">
        <v>56682</v>
      </c>
      <c r="T225" s="59" t="s">
        <v>29</v>
      </c>
      <c r="U225" s="42">
        <f t="shared" si="9"/>
        <v>73335</v>
      </c>
      <c r="W225" s="59" t="s">
        <v>29</v>
      </c>
      <c r="X225" s="64">
        <f t="shared" si="10"/>
        <v>5.623849693251533</v>
      </c>
      <c r="Z225" s="59" t="s">
        <v>13</v>
      </c>
      <c r="AA225" s="63" t="s">
        <v>17</v>
      </c>
    </row>
    <row r="226" spans="1:27" ht="15">
      <c r="A226" s="136" t="s">
        <v>30</v>
      </c>
      <c r="B226" s="129">
        <v>100.6</v>
      </c>
      <c r="D226" s="59" t="s">
        <v>30</v>
      </c>
      <c r="E226" s="42">
        <f t="shared" si="6"/>
        <v>100600</v>
      </c>
      <c r="G226" s="136" t="s">
        <v>30</v>
      </c>
      <c r="H226" s="132">
        <v>402.35</v>
      </c>
      <c r="J226" s="59" t="s">
        <v>30</v>
      </c>
      <c r="K226" s="42">
        <f t="shared" si="7"/>
        <v>402350</v>
      </c>
      <c r="M226" s="59" t="s">
        <v>30</v>
      </c>
      <c r="N226" s="42">
        <f t="shared" si="8"/>
        <v>502950</v>
      </c>
      <c r="P226" s="59" t="s">
        <v>30</v>
      </c>
      <c r="Q226" s="42">
        <v>118593</v>
      </c>
      <c r="R226" s="42">
        <v>52879</v>
      </c>
      <c r="T226" s="59" t="s">
        <v>30</v>
      </c>
      <c r="U226" s="42">
        <f t="shared" si="9"/>
        <v>171472</v>
      </c>
      <c r="W226" s="59" t="s">
        <v>30</v>
      </c>
      <c r="X226" s="64">
        <f t="shared" si="10"/>
        <v>34.093249826026444</v>
      </c>
      <c r="Z226" s="59" t="s">
        <v>15</v>
      </c>
      <c r="AA226" s="63" t="s">
        <v>17</v>
      </c>
    </row>
    <row r="227" spans="1:27" ht="15">
      <c r="A227" s="136" t="s">
        <v>31</v>
      </c>
      <c r="B227" s="145" t="s">
        <v>17</v>
      </c>
      <c r="D227" s="59" t="s">
        <v>31</v>
      </c>
      <c r="E227" s="42" t="str">
        <f t="shared" si="6"/>
        <v>:</v>
      </c>
      <c r="G227" s="136" t="s">
        <v>31</v>
      </c>
      <c r="H227" s="144" t="s">
        <v>17</v>
      </c>
      <c r="J227" s="59" t="s">
        <v>31</v>
      </c>
      <c r="K227" s="42" t="str">
        <f t="shared" si="7"/>
        <v>:</v>
      </c>
      <c r="M227" s="59" t="s">
        <v>31</v>
      </c>
      <c r="N227" s="42" t="str">
        <f t="shared" si="8"/>
        <v>:</v>
      </c>
      <c r="P227" s="59" t="s">
        <v>31</v>
      </c>
      <c r="Q227" s="42">
        <v>12807</v>
      </c>
      <c r="R227" s="42">
        <v>3379</v>
      </c>
      <c r="T227" s="59" t="s">
        <v>31</v>
      </c>
      <c r="U227" s="42">
        <f t="shared" si="9"/>
        <v>16186</v>
      </c>
      <c r="W227" s="59" t="s">
        <v>31</v>
      </c>
      <c r="X227" s="64" t="str">
        <f t="shared" si="10"/>
        <v>:</v>
      </c>
      <c r="Z227" s="59" t="s">
        <v>16</v>
      </c>
      <c r="AA227" s="63" t="s">
        <v>17</v>
      </c>
    </row>
    <row r="228" spans="1:27" ht="15">
      <c r="A228" s="136" t="s">
        <v>44</v>
      </c>
      <c r="B228" s="129">
        <v>350.47</v>
      </c>
      <c r="D228" s="59" t="s">
        <v>44</v>
      </c>
      <c r="E228" s="42">
        <f t="shared" si="6"/>
        <v>350470</v>
      </c>
      <c r="G228" s="136" t="s">
        <v>44</v>
      </c>
      <c r="H228" s="132">
        <v>2237.97</v>
      </c>
      <c r="J228" s="59" t="s">
        <v>44</v>
      </c>
      <c r="K228" s="42">
        <f t="shared" si="7"/>
        <v>2237970</v>
      </c>
      <c r="M228" s="59" t="s">
        <v>44</v>
      </c>
      <c r="N228" s="42">
        <f t="shared" si="8"/>
        <v>2588440</v>
      </c>
      <c r="P228" s="59" t="s">
        <v>44</v>
      </c>
      <c r="Q228" s="42">
        <v>237907</v>
      </c>
      <c r="R228" s="42">
        <v>16957</v>
      </c>
      <c r="T228" s="59" t="s">
        <v>44</v>
      </c>
      <c r="U228" s="42">
        <f t="shared" si="9"/>
        <v>254864</v>
      </c>
      <c r="W228" s="59" t="s">
        <v>44</v>
      </c>
      <c r="X228" s="64">
        <f t="shared" si="10"/>
        <v>9.846239433790236</v>
      </c>
      <c r="Z228" s="59" t="s">
        <v>26</v>
      </c>
      <c r="AA228" s="63" t="s">
        <v>17</v>
      </c>
    </row>
    <row r="229" spans="1:27" ht="15">
      <c r="A229" s="136" t="s">
        <v>32</v>
      </c>
      <c r="B229" s="130">
        <v>1492.5</v>
      </c>
      <c r="D229" s="59" t="s">
        <v>32</v>
      </c>
      <c r="E229" s="42">
        <f t="shared" si="6"/>
        <v>1492500</v>
      </c>
      <c r="G229" s="136" t="s">
        <v>32</v>
      </c>
      <c r="H229" s="135">
        <v>10087.4</v>
      </c>
      <c r="J229" s="59" t="s">
        <v>32</v>
      </c>
      <c r="K229" s="42">
        <f t="shared" si="7"/>
        <v>10087400</v>
      </c>
      <c r="M229" s="59" t="s">
        <v>32</v>
      </c>
      <c r="N229" s="42">
        <f t="shared" si="8"/>
        <v>11579900</v>
      </c>
      <c r="P229" s="59" t="s">
        <v>32</v>
      </c>
      <c r="Q229" s="42">
        <v>13837</v>
      </c>
      <c r="R229" s="42">
        <v>1080</v>
      </c>
      <c r="T229" s="59" t="s">
        <v>32</v>
      </c>
      <c r="U229" s="42">
        <f t="shared" si="9"/>
        <v>14917</v>
      </c>
      <c r="W229" s="59" t="s">
        <v>32</v>
      </c>
      <c r="X229" s="64">
        <f t="shared" si="10"/>
        <v>0.12881803815231566</v>
      </c>
      <c r="Z229" s="59" t="s">
        <v>31</v>
      </c>
      <c r="AA229" s="63" t="s">
        <v>17</v>
      </c>
    </row>
    <row r="230" spans="1:27" ht="15">
      <c r="A230" s="136" t="s">
        <v>33</v>
      </c>
      <c r="B230" s="146" t="s">
        <v>17</v>
      </c>
      <c r="D230" s="59" t="s">
        <v>33</v>
      </c>
      <c r="E230" s="42" t="str">
        <f t="shared" si="6"/>
        <v>:</v>
      </c>
      <c r="G230" s="136" t="s">
        <v>33</v>
      </c>
      <c r="H230" s="143" t="s">
        <v>17</v>
      </c>
      <c r="J230" s="59" t="s">
        <v>33</v>
      </c>
      <c r="K230" s="42" t="str">
        <f t="shared" si="7"/>
        <v>:</v>
      </c>
      <c r="M230" s="59" t="s">
        <v>33</v>
      </c>
      <c r="N230" s="42" t="str">
        <f t="shared" si="8"/>
        <v>:</v>
      </c>
      <c r="P230" s="59" t="s">
        <v>33</v>
      </c>
      <c r="Q230" s="42">
        <v>33822</v>
      </c>
      <c r="R230" s="42">
        <v>6758</v>
      </c>
      <c r="T230" s="59" t="s">
        <v>33</v>
      </c>
      <c r="U230" s="42">
        <f t="shared" si="9"/>
        <v>40580</v>
      </c>
      <c r="W230" s="59" t="s">
        <v>33</v>
      </c>
      <c r="X230" s="64" t="str">
        <f t="shared" si="10"/>
        <v>:</v>
      </c>
      <c r="Z230" s="59" t="s">
        <v>33</v>
      </c>
      <c r="AA230" s="63" t="s">
        <v>17</v>
      </c>
    </row>
    <row r="231" spans="1:27" ht="15">
      <c r="A231" s="136" t="s">
        <v>34</v>
      </c>
      <c r="B231" s="145" t="s">
        <v>17</v>
      </c>
      <c r="D231" s="59" t="s">
        <v>34</v>
      </c>
      <c r="E231" s="42" t="str">
        <f t="shared" si="6"/>
        <v>:</v>
      </c>
      <c r="G231" s="136" t="s">
        <v>34</v>
      </c>
      <c r="H231" s="144" t="s">
        <v>17</v>
      </c>
      <c r="J231" s="59" t="s">
        <v>34</v>
      </c>
      <c r="K231" s="42" t="str">
        <f t="shared" si="7"/>
        <v>:</v>
      </c>
      <c r="M231" s="59" t="s">
        <v>34</v>
      </c>
      <c r="N231" s="42" t="str">
        <f t="shared" si="8"/>
        <v>:</v>
      </c>
      <c r="P231" s="59" t="s">
        <v>34</v>
      </c>
      <c r="Q231" s="42">
        <v>66410</v>
      </c>
      <c r="R231" s="42">
        <v>1161</v>
      </c>
      <c r="T231" s="59" t="s">
        <v>34</v>
      </c>
      <c r="U231" s="42">
        <f t="shared" si="9"/>
        <v>67571</v>
      </c>
      <c r="W231" s="59" t="s">
        <v>34</v>
      </c>
      <c r="X231" s="64" t="str">
        <f t="shared" si="10"/>
        <v>:</v>
      </c>
      <c r="Z231" s="59" t="s">
        <v>34</v>
      </c>
      <c r="AA231" s="63" t="s">
        <v>17</v>
      </c>
    </row>
    <row r="232" spans="1:27" ht="15">
      <c r="A232" s="136" t="s">
        <v>35</v>
      </c>
      <c r="B232" s="146" t="s">
        <v>17</v>
      </c>
      <c r="D232" s="59" t="s">
        <v>35</v>
      </c>
      <c r="E232" s="42" t="str">
        <f t="shared" si="6"/>
        <v>:</v>
      </c>
      <c r="G232" s="136" t="s">
        <v>35</v>
      </c>
      <c r="H232" s="143" t="s">
        <v>17</v>
      </c>
      <c r="J232" s="59" t="s">
        <v>35</v>
      </c>
      <c r="K232" s="42" t="str">
        <f t="shared" si="7"/>
        <v>:</v>
      </c>
      <c r="M232" s="59" t="s">
        <v>35</v>
      </c>
      <c r="N232" s="42" t="str">
        <f t="shared" si="8"/>
        <v>:</v>
      </c>
      <c r="P232" s="59" t="s">
        <v>35</v>
      </c>
      <c r="Q232" s="42">
        <v>33062</v>
      </c>
      <c r="R232" s="42">
        <v>1717</v>
      </c>
      <c r="T232" s="59" t="s">
        <v>35</v>
      </c>
      <c r="U232" s="42">
        <f t="shared" si="9"/>
        <v>34779</v>
      </c>
      <c r="W232" s="59" t="s">
        <v>35</v>
      </c>
      <c r="X232" s="64" t="str">
        <f t="shared" si="10"/>
        <v>:</v>
      </c>
      <c r="Z232" s="59" t="s">
        <v>35</v>
      </c>
      <c r="AA232" s="63" t="s">
        <v>17</v>
      </c>
    </row>
    <row r="233" spans="1:27" ht="15">
      <c r="A233" s="136" t="s">
        <v>36</v>
      </c>
      <c r="B233" s="145" t="s">
        <v>17</v>
      </c>
      <c r="D233" s="59" t="s">
        <v>36</v>
      </c>
      <c r="E233" s="42" t="str">
        <f t="shared" si="6"/>
        <v>:</v>
      </c>
      <c r="G233" s="136" t="s">
        <v>36</v>
      </c>
      <c r="H233" s="133">
        <v>348.77</v>
      </c>
      <c r="J233" s="59" t="s">
        <v>36</v>
      </c>
      <c r="K233" s="42">
        <f t="shared" si="7"/>
        <v>348770</v>
      </c>
      <c r="M233" s="59" t="s">
        <v>36</v>
      </c>
      <c r="N233" s="42" t="str">
        <f t="shared" si="8"/>
        <v>:</v>
      </c>
      <c r="P233" s="59" t="s">
        <v>36</v>
      </c>
      <c r="Q233" s="42">
        <v>106419</v>
      </c>
      <c r="R233" s="42">
        <v>2013</v>
      </c>
      <c r="T233" s="59" t="s">
        <v>36</v>
      </c>
      <c r="U233" s="42">
        <f t="shared" si="9"/>
        <v>108432</v>
      </c>
      <c r="W233" s="59" t="s">
        <v>36</v>
      </c>
      <c r="X233" s="64" t="str">
        <f t="shared" si="10"/>
        <v>:</v>
      </c>
      <c r="Z233" s="59" t="s">
        <v>36</v>
      </c>
      <c r="AA233" s="63" t="s">
        <v>17</v>
      </c>
    </row>
    <row r="235" spans="1:18" ht="15">
      <c r="A235" s="44" t="s">
        <v>42</v>
      </c>
      <c r="G235" s="44" t="s">
        <v>42</v>
      </c>
      <c r="P235" s="44" t="s">
        <v>42</v>
      </c>
      <c r="Q235" s="44"/>
      <c r="R235" s="12"/>
    </row>
    <row r="236" spans="1:17" ht="15">
      <c r="A236" s="44" t="s">
        <v>17</v>
      </c>
      <c r="B236" s="44" t="s">
        <v>43</v>
      </c>
      <c r="G236" s="44" t="s">
        <v>17</v>
      </c>
      <c r="H236" s="44" t="s">
        <v>43</v>
      </c>
      <c r="P236" s="44" t="s">
        <v>17</v>
      </c>
      <c r="Q236" s="44" t="s">
        <v>43</v>
      </c>
    </row>
  </sheetData>
  <hyperlinks>
    <hyperlink ref="A101" r:id="rId1" display="https://ec.europa.eu/eurostat/databrowser/bookmark/ae9ac77c-1c18-4be9-bf0d-ca1eb8bcb27c?lang=en"/>
    <hyperlink ref="A102" r:id="rId2" display="https://ec.europa.eu/eurostat/databrowser/bookmark/f237acfc-8255-49bb-8fad-5d4a152fc82a?lang=en"/>
    <hyperlink ref="A103" r:id="rId3" display="https://ec.europa.eu/eurostat/databrowser/bookmark/1f4050cb-39b4-41d2-8f0a-8d66222191c5?lang=en"/>
    <hyperlink ref="A104" r:id="rId4" display="https://ec.europa.eu/eurostat/databrowser/bookmark/375e17ba-0f59-465c-b0cb-2a6b720ec553?lang=en"/>
    <hyperlink ref="A105" r:id="rId5" display="https://ec.europa.eu/eurostat/databrowser/bookmark/9820c954-77c7-4d61-b5b7-dbde89e26e98?lang=en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2023-06-20T20:42:38Z</dcterms:modified>
  <cp:category/>
  <cp:version/>
  <cp:contentType/>
  <cp:contentStatus/>
</cp:coreProperties>
</file>