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bin" ContentType="application/vnd.openxmlformats-officedocument.spreadsheetml.printerSettings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codeName="ThisWorkbook"/>
  <bookViews>
    <workbookView xWindow="28680" yWindow="0" windowWidth="29040" windowHeight="16440" tabRatio="729" activeTab="0"/>
  </bookViews>
  <sheets>
    <sheet name="Figure 1" sheetId="50" r:id="rId1"/>
    <sheet name="Figure 2" sheetId="49" r:id="rId2"/>
    <sheet name="Figure 3" sheetId="30" r:id="rId3"/>
    <sheet name="Figure 4" sheetId="55" r:id="rId4"/>
    <sheet name="Table 1" sheetId="33" r:id="rId5"/>
    <sheet name="Figure 5" sheetId="34" r:id="rId6"/>
    <sheet name="Figure 6" sheetId="57" r:id="rId7"/>
    <sheet name="Figure 7" sheetId="58" r:id="rId8"/>
    <sheet name="Figure 8" sheetId="43" r:id="rId9"/>
    <sheet name="Figure 9" sheetId="62" r:id="rId10"/>
    <sheet name="Table 2" sheetId="11" r:id="rId11"/>
  </sheets>
  <definedNames>
    <definedName name="_xlnm.Print_Area" localSheetId="0">'Figure 1'!$B$114:$V$165</definedName>
    <definedName name="_xlnm.Print_Area" localSheetId="2">'Figure 3'!$B$2:$J$13</definedName>
    <definedName name="_xlnm.Print_Area" localSheetId="3">'Figure 4'!$B$2:$E$40</definedName>
    <definedName name="_xlnm.Print_Area" localSheetId="5">'Figure 5'!$A$1:$K$3</definedName>
    <definedName name="_xlnm.Print_Area" localSheetId="6">'Figure 6'!$A$1:$K$3</definedName>
    <definedName name="_xlnm.Print_Area" localSheetId="7">'Figure 7'!$A$1:$K$3</definedName>
    <definedName name="_xlnm.Print_Area" localSheetId="8">'Figure 8'!$A$1:$F$22</definedName>
    <definedName name="_xlnm.Print_Area" localSheetId="9">'Figure 9'!$A$3:$B$28</definedName>
    <definedName name="_xlnm.Print_Area" localSheetId="4">'Table 1'!$A$1:$J$33</definedName>
    <definedName name="_xlnm.Print_Area" localSheetId="10">'Table 2'!$A$1:$K$26</definedName>
  </definedNames>
  <calcPr calcId="191029"/>
</workbook>
</file>

<file path=xl/sharedStrings.xml><?xml version="1.0" encoding="utf-8"?>
<sst xmlns="http://schemas.openxmlformats.org/spreadsheetml/2006/main" count="408" uniqueCount="146">
  <si>
    <t/>
  </si>
  <si>
    <t>Q2</t>
  </si>
  <si>
    <t>Q3</t>
  </si>
  <si>
    <t>Q4</t>
  </si>
  <si>
    <t>National</t>
  </si>
  <si>
    <t>Unknown</t>
  </si>
  <si>
    <t>Norway</t>
  </si>
  <si>
    <t>Inwards</t>
  </si>
  <si>
    <t>Outwards</t>
  </si>
  <si>
    <t>Liquid bulk goods</t>
  </si>
  <si>
    <t>Dry bulk goods</t>
  </si>
  <si>
    <t>Large containers</t>
  </si>
  <si>
    <t>Ro-Ro mobile units</t>
  </si>
  <si>
    <t>Short Sea Shipping</t>
  </si>
  <si>
    <t>Deep Sea Shipping</t>
  </si>
  <si>
    <t>America</t>
  </si>
  <si>
    <t>Africa</t>
  </si>
  <si>
    <t>RUSSIA</t>
  </si>
  <si>
    <t>UNITED STATES OF AMERICA</t>
  </si>
  <si>
    <t>NORWAY</t>
  </si>
  <si>
    <t>BRAZIL</t>
  </si>
  <si>
    <t>TURKEY</t>
  </si>
  <si>
    <t>CHINA</t>
  </si>
  <si>
    <t>EGYPT</t>
  </si>
  <si>
    <t>NIGERIA</t>
  </si>
  <si>
    <t>Trade</t>
  </si>
  <si>
    <t>Brazil</t>
  </si>
  <si>
    <t>China</t>
  </si>
  <si>
    <t>Egypt</t>
  </si>
  <si>
    <t>USA: East coast</t>
  </si>
  <si>
    <t xml:space="preserve">Oil products </t>
  </si>
  <si>
    <t>Nigeria</t>
  </si>
  <si>
    <t>Other cargo, not elsewhere specified</t>
  </si>
  <si>
    <t>UNITED KINGDOM</t>
  </si>
  <si>
    <t>Asia &amp; Oceania</t>
  </si>
  <si>
    <t>Crude oil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</si>
  <si>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</si>
  <si>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</si>
  <si>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</si>
  <si>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</si>
  <si>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</si>
  <si>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</si>
  <si>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</si>
  <si>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</si>
  <si>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</si>
  <si>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</si>
  <si>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</si>
  <si>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</si>
  <si>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</si>
  <si>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</si>
  <si>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</si>
  <si>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</si>
  <si>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</si>
  <si>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</si>
  <si>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</si>
  <si>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</si>
  <si>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</si>
  <si>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</si>
  <si>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United Kingdom</t>
  </si>
  <si>
    <t>Russia</t>
  </si>
  <si>
    <t>Gross weight of goods (million tonnes)</t>
  </si>
  <si>
    <t>Gross weight of goods
(million tonnes)</t>
  </si>
  <si>
    <t>Montenegro</t>
  </si>
  <si>
    <t>CANADA</t>
  </si>
  <si>
    <t>Canada</t>
  </si>
  <si>
    <t>Total</t>
  </si>
  <si>
    <t>Q/Q-1</t>
  </si>
  <si>
    <t>Y/Y-1</t>
  </si>
  <si>
    <t>A/A-1</t>
  </si>
  <si>
    <t>A</t>
  </si>
  <si>
    <t>A-1</t>
  </si>
  <si>
    <t>(million tonnes)</t>
  </si>
  <si>
    <t>Change rate on same quarter of previous year (%)</t>
  </si>
  <si>
    <t>Change rate on previous quarter
(%)</t>
  </si>
  <si>
    <t>Links to Table 1</t>
  </si>
  <si>
    <t>Links to Fig1</t>
  </si>
  <si>
    <t>Ro-Ro Mobile units</t>
  </si>
  <si>
    <t>Coal</t>
  </si>
  <si>
    <t>Links to Table 2</t>
  </si>
  <si>
    <t>TOTAL-EXTRA-EU</t>
  </si>
  <si>
    <t>Share</t>
  </si>
  <si>
    <t>(% change rate on same quarter of previous year and 'annual' change rate)</t>
  </si>
  <si>
    <t>Canada: East coast</t>
  </si>
  <si>
    <t>Ores</t>
  </si>
  <si>
    <t>EU</t>
  </si>
  <si>
    <t>International extra-EU</t>
  </si>
  <si>
    <t>International intra-EU</t>
  </si>
  <si>
    <t>Europe except EU</t>
  </si>
  <si>
    <t>from extra-EU ports to EU main ports ('inwards')</t>
  </si>
  <si>
    <t>from EU main ports to extra-EU ports ('outwards')</t>
  </si>
  <si>
    <t>Agricultural products</t>
  </si>
  <si>
    <t>Other dry bulk goods</t>
  </si>
  <si>
    <t>Libya</t>
  </si>
  <si>
    <t>2008Q4</t>
  </si>
  <si>
    <t>2021Q04</t>
  </si>
  <si>
    <t>2022Q01</t>
  </si>
  <si>
    <t>2022Q02</t>
  </si>
  <si>
    <t>2022Q2</t>
  </si>
  <si>
    <t>2021Q3</t>
  </si>
  <si>
    <t>2021Q4</t>
  </si>
  <si>
    <t xml:space="preserve">Liquefied gas </t>
  </si>
  <si>
    <t>Türkiye</t>
  </si>
  <si>
    <t>Russia: Black Sea</t>
  </si>
  <si>
    <t>2022Q3</t>
  </si>
  <si>
    <t>2022Q03</t>
  </si>
  <si>
    <t>Iraq</t>
  </si>
  <si>
    <t>2022Q4</t>
  </si>
  <si>
    <t>2022Q04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</si>
  <si>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mar_qg_qm_ewhd)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</si>
  <si>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mar_qg_qm_ewhk)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</si>
  <si>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mar_qg_qm_cwh)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</si>
  <si>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mar_qg_qm_ewhg)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</si>
  <si>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mar_qg_qm_ewht)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</si>
  <si>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mar_qg_qm_ewhp)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</si>
  <si>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mar_qg_qm_ewh)</t>
    </r>
  </si>
  <si>
    <t>'Annual' change rate (%)</t>
  </si>
  <si>
    <t>USA</t>
  </si>
  <si>
    <t>2023Q01</t>
  </si>
  <si>
    <t>2023Q2</t>
  </si>
  <si>
    <t>2023Q02</t>
  </si>
  <si>
    <t>2023Q2 - Inwards</t>
  </si>
  <si>
    <t>2023Q2 - Outwards</t>
  </si>
  <si>
    <t>Note: the arrow indicates the trend compared with the previous quarter. The percentages in the bar show the change rate on the same quarter of the previous year.</t>
  </si>
  <si>
    <t>Figure 1: Gross weight of seaborne goods handled in main ports by direction, EU, 2011Q3-2023Q3</t>
  </si>
  <si>
    <t>Figure 2: Gross weight of seaborne goods handled in main ports, EU, 2011Q3-2023Q3</t>
  </si>
  <si>
    <t>2023Q3</t>
  </si>
  <si>
    <t>Figure 3: Gross weight of seaborne goods handled in main ports by type of cargo, EU, 2021Q3-2023Q3</t>
  </si>
  <si>
    <t>Table 1: Gross weight of seaborne goods handled in main ports, in selected quarters, 2021Q3-2023Q3</t>
  </si>
  <si>
    <t>Figure 5: Gross weight of seaborne goods handled in main ports by type of shipping, EU, 2021Q3-2023Q3</t>
  </si>
  <si>
    <t>Figure 6: Gross weight of seaborne goods handled in main ports by type of transport, EU, 2021Q3-2023Q3</t>
  </si>
  <si>
    <t>Figure 7: Gross weight of seaborne goods handled in main ports by partner regions, EU, 2021Q3-2023Q3</t>
  </si>
  <si>
    <t>Table 2: Top 20 extra EU maritime trade flows, EU, in selected quarters, 2021Q3-2023Q3</t>
  </si>
  <si>
    <t>Note: countries are ranked based on gross weight of goods handled in main ports during the third quarter of 2023.</t>
  </si>
  <si>
    <t>2023Q03</t>
  </si>
  <si>
    <t>Figure 8: Top 10 extra EU partner countries in maritime transport, EU, 2022Q3-2023Q3</t>
  </si>
  <si>
    <t>Note: countries are ranked based on gross weight of goods handled in main ports during the third quarter of 2023. The percentages indicate the 'annual' change rate.</t>
  </si>
  <si>
    <t>Note: trade flows are ranked based on gross weight of goods handled during the third quarter of 2023.</t>
  </si>
  <si>
    <t>2022Q3 - Inwards</t>
  </si>
  <si>
    <t>2023Q3 - Inwards</t>
  </si>
  <si>
    <t>2022Q3 - Outwards</t>
  </si>
  <si>
    <t>2023Q3 - Outwards</t>
  </si>
  <si>
    <t>Note: break in time series from 2021Q2 due to methodological improvement in the data reported by the Netherlands.</t>
  </si>
  <si>
    <t>Figure 4: Gross weight of seaborne goods handled in main ports, 2022Q3, 2023Q2 and 2023Q3</t>
  </si>
  <si>
    <t>Q1</t>
  </si>
  <si>
    <t>2023Q1</t>
  </si>
  <si>
    <t>Figure 9: Top 20 extra EU maritime trade flows, EU, 2022Q3, 2023Q2 and 2023Q3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</si>
</sst>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##\ ###\ ##0"/>
    <numFmt numFmtId="166" formatCode="0.0%"/>
    <numFmt numFmtId="167" formatCode="#,##0.0"/>
    <numFmt numFmtId="168" formatCode="###\ ###\ ###\ ##0.0"/>
    <numFmt numFmtId="169" formatCode="\+0.0%;\-0.0%"/>
    <numFmt numFmtId="170" formatCode="#,##0.0_i"/>
    <numFmt numFmtId="171" formatCode="\+0.0;\-0.0"/>
    <numFmt numFmtId="172" formatCode="_(* #,##0.0_);_(* \(#,##0.0\);_(* &quot;-&quot;??_);_(@_)"/>
    <numFmt numFmtId="173" formatCode="0.0"/>
    <numFmt numFmtId="174" formatCode="#,##0.000"/>
  </numFmts>
  <fonts count="4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2"/>
      <color rgb="FF333333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9"/>
      <color rgb="FF333333"/>
      <name val="Arial"/>
      <family val="2"/>
    </font>
    <font>
      <sz val="12"/>
      <color rgb="FF333333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333333"/>
      <name val="Arial"/>
      <family val="2"/>
    </font>
    <font>
      <sz val="8.5"/>
      <color rgb="FF333333"/>
      <name val="Arial"/>
      <family val="2"/>
    </font>
    <font>
      <b/>
      <sz val="12"/>
      <name val="Arial"/>
      <family val="2"/>
    </font>
    <font>
      <b/>
      <sz val="20"/>
      <color rgb="FF00B050"/>
      <name val="Wingdings 3"/>
      <family val="2"/>
    </font>
    <font>
      <b/>
      <sz val="20"/>
      <color rgb="FFFF0000"/>
      <name val="Wingdings 3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/>
      <right style="thin">
        <color indexed="13"/>
      </right>
      <top/>
      <bottom/>
    </border>
    <border>
      <left style="thin">
        <color indexed="13"/>
      </left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hair">
        <color indexed="22"/>
      </right>
      <top style="thin">
        <color rgb="FF000000"/>
      </top>
      <bottom/>
    </border>
    <border>
      <left style="hair">
        <color indexed="22"/>
      </left>
      <right style="hair">
        <color indexed="22"/>
      </right>
      <top style="thin">
        <color rgb="FF000000"/>
      </top>
      <bottom style="hair">
        <color indexed="22"/>
      </bottom>
    </border>
    <border>
      <left/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hair">
        <color theme="0" tint="-0.24993999302387238"/>
      </bottom>
    </border>
    <border>
      <left/>
      <right/>
      <top style="hair">
        <color rgb="FFC0C0C0"/>
      </top>
      <bottom style="hair">
        <color theme="0" tint="-0.24993999302387238"/>
      </bottom>
    </border>
    <border>
      <left/>
      <right style="hair">
        <color indexed="22"/>
      </right>
      <top/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thin">
        <color rgb="FF000000"/>
      </bottom>
    </border>
    <border>
      <left style="hair">
        <color indexed="22"/>
      </left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/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thin"/>
    </border>
    <border>
      <left/>
      <right/>
      <top style="thin">
        <color rgb="FF000000"/>
      </top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thin"/>
      <bottom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/>
      <right style="hair">
        <color indexed="22"/>
      </right>
      <top style="hair">
        <color rgb="FFC0C0C0"/>
      </top>
      <bottom style="thin">
        <color rgb="FF000000"/>
      </bottom>
    </border>
    <border>
      <left style="hair">
        <color indexed="22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theme="0" tint="-0.24993999302387238"/>
      </bottom>
    </border>
    <border>
      <left/>
      <right style="hair">
        <color rgb="FFA6A6A6"/>
      </right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/>
      <bottom style="hair">
        <color rgb="FFC0C0C0"/>
      </bottom>
    </border>
    <border>
      <left style="hair">
        <color indexed="22"/>
      </left>
      <right/>
      <top/>
      <bottom style="hair">
        <color indexed="22"/>
      </bottom>
    </border>
    <border>
      <left/>
      <right style="hair">
        <color rgb="FFA6A6A6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/>
      <bottom/>
    </border>
    <border>
      <left/>
      <right style="hair">
        <color rgb="FFA6A6A6"/>
      </right>
      <top/>
      <bottom/>
    </border>
    <border>
      <left style="hair">
        <color indexed="22"/>
      </left>
      <right/>
      <top style="hair">
        <color indexed="22"/>
      </top>
      <bottom style="thin"/>
    </border>
    <border>
      <left style="hair">
        <color rgb="FFA6A6A6"/>
      </left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theme="0" tint="-0.24993999302387238"/>
      </left>
      <right/>
      <top style="thin">
        <color rgb="FF000000"/>
      </top>
      <bottom style="hair">
        <color indexed="22"/>
      </bottom>
    </border>
    <border>
      <left/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/>
      <right style="hair">
        <color rgb="FFA6A6A6"/>
      </right>
      <top style="thin">
        <color rgb="FF000000"/>
      </top>
      <bottom style="hair">
        <color indexed="22"/>
      </bottom>
    </border>
    <border>
      <left/>
      <right style="hair">
        <color indexed="22"/>
      </right>
      <top style="thin"/>
      <bottom style="hair">
        <color indexed="22"/>
      </bottom>
    </border>
    <border>
      <left style="hair">
        <color theme="0" tint="-0.24993999302387238"/>
      </left>
      <right/>
      <top style="hair">
        <color indexed="22"/>
      </top>
      <bottom style="hair">
        <color indexed="22"/>
      </bottom>
    </border>
    <border>
      <left style="hair">
        <color theme="0" tint="-0.24993999302387238"/>
      </left>
      <right/>
      <top style="hair">
        <color indexed="22"/>
      </top>
      <bottom/>
    </border>
    <border>
      <left/>
      <right style="hair">
        <color rgb="FFA6A6A6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/>
    </border>
    <border>
      <left style="hair">
        <color theme="0" tint="-0.24993999302387238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indexed="22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170" fontId="18" fillId="0" borderId="0" applyFill="0" applyBorder="0" applyProtection="0">
      <alignment horizontal="right"/>
    </xf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262">
    <xf numFmtId="0" fontId="0" fillId="0" borderId="0" xfId="0"/>
    <xf numFmtId="0" fontId="19" fillId="17" borderId="9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left" vertical="center"/>
    </xf>
    <xf numFmtId="0" fontId="0" fillId="0" borderId="0" xfId="0" applyFont="1"/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0" fillId="0" borderId="0" xfId="60" applyNumberFormat="1" applyFont="1" applyFill="1"/>
    <xf numFmtId="0" fontId="0" fillId="0" borderId="11" xfId="0" applyFont="1" applyBorder="1" applyAlignment="1">
      <alignment horizontal="right"/>
    </xf>
    <xf numFmtId="164" fontId="0" fillId="0" borderId="0" xfId="47" applyFont="1" applyFill="1" applyBorder="1" applyAlignment="1">
      <alignment/>
    </xf>
    <xf numFmtId="0" fontId="0" fillId="18" borderId="10" xfId="0" applyFont="1" applyFill="1" applyBorder="1" applyAlignment="1">
      <alignment horizontal="left" vertical="center"/>
    </xf>
    <xf numFmtId="167" fontId="0" fillId="0" borderId="9" xfId="0" applyNumberFormat="1" applyFont="1" applyBorder="1" applyAlignment="1">
      <alignment horizontal="right" vertical="center"/>
    </xf>
    <xf numFmtId="172" fontId="0" fillId="0" borderId="0" xfId="47" applyNumberFormat="1" applyFont="1" applyFill="1" applyBorder="1" applyAlignment="1">
      <alignment/>
    </xf>
    <xf numFmtId="166" fontId="0" fillId="0" borderId="0" xfId="60" applyNumberFormat="1" applyFont="1"/>
    <xf numFmtId="1" fontId="0" fillId="0" borderId="0" xfId="0" applyNumberFormat="1" applyFont="1"/>
    <xf numFmtId="166" fontId="0" fillId="0" borderId="0" xfId="0" applyNumberFormat="1" applyFont="1"/>
    <xf numFmtId="172" fontId="0" fillId="19" borderId="0" xfId="47" applyNumberFormat="1" applyFont="1" applyFill="1" applyBorder="1" applyAlignment="1">
      <alignment/>
    </xf>
    <xf numFmtId="166" fontId="0" fillId="19" borderId="0" xfId="60" applyNumberFormat="1" applyFont="1" applyFill="1"/>
    <xf numFmtId="0" fontId="0" fillId="19" borderId="11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19" borderId="0" xfId="0" applyFont="1" applyFill="1"/>
    <xf numFmtId="167" fontId="0" fillId="20" borderId="9" xfId="0" applyNumberFormat="1" applyFont="1" applyFill="1" applyBorder="1" applyAlignment="1">
      <alignment horizontal="right" vertical="center"/>
    </xf>
    <xf numFmtId="166" fontId="0" fillId="20" borderId="0" xfId="60" applyNumberFormat="1" applyFont="1" applyFill="1"/>
    <xf numFmtId="166" fontId="0" fillId="20" borderId="0" xfId="0" applyNumberFormat="1" applyFont="1" applyFill="1"/>
    <xf numFmtId="0" fontId="0" fillId="0" borderId="0" xfId="0" applyFont="1" applyAlignment="1">
      <alignment horizontal="left" vertical="center"/>
    </xf>
    <xf numFmtId="166" fontId="0" fillId="20" borderId="0" xfId="60" applyNumberFormat="1" applyFont="1" applyFill="1" applyBorder="1" applyAlignment="1">
      <alignment/>
    </xf>
    <xf numFmtId="166" fontId="0" fillId="0" borderId="0" xfId="60" applyNumberFormat="1" applyFont="1" applyFill="1" applyBorder="1" applyAlignment="1">
      <alignment/>
    </xf>
    <xf numFmtId="0" fontId="0" fillId="20" borderId="0" xfId="0" applyFont="1" applyFill="1" applyAlignment="1">
      <alignment horizontal="center"/>
    </xf>
    <xf numFmtId="168" fontId="0" fillId="0" borderId="0" xfId="0" applyNumberFormat="1" applyFont="1" applyAlignment="1">
      <alignment horizontal="right" vertical="center"/>
    </xf>
    <xf numFmtId="168" fontId="21" fillId="0" borderId="0" xfId="0" applyNumberFormat="1" applyFont="1" applyAlignment="1">
      <alignment horizontal="center"/>
    </xf>
    <xf numFmtId="166" fontId="0" fillId="0" borderId="0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167" fontId="0" fillId="0" borderId="0" xfId="0" applyNumberFormat="1" applyFont="1"/>
    <xf numFmtId="0" fontId="0" fillId="21" borderId="0" xfId="0" applyFont="1" applyFill="1"/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9" fontId="25" fillId="0" borderId="0" xfId="15" applyFont="1"/>
    <xf numFmtId="0" fontId="0" fillId="0" borderId="12" xfId="0" applyFont="1" applyBorder="1"/>
    <xf numFmtId="0" fontId="22" fillId="0" borderId="0" xfId="0" applyFont="1"/>
    <xf numFmtId="167" fontId="0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9" fontId="21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169" fontId="0" fillId="0" borderId="0" xfId="15" applyNumberFormat="1" applyFont="1"/>
    <xf numFmtId="166" fontId="0" fillId="0" borderId="0" xfId="15" applyNumberFormat="1" applyFont="1"/>
    <xf numFmtId="0" fontId="0" fillId="0" borderId="0" xfId="0" applyFont="1" applyAlignment="1">
      <alignment horizontal="left" vertical="center" wrapText="1"/>
    </xf>
    <xf numFmtId="0" fontId="21" fillId="20" borderId="14" xfId="0" applyFont="1" applyFill="1" applyBorder="1" applyAlignment="1">
      <alignment horizontal="center" vertical="center"/>
    </xf>
    <xf numFmtId="1" fontId="21" fillId="22" borderId="15" xfId="0" applyNumberFormat="1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2" borderId="17" xfId="0" applyFont="1" applyFill="1" applyBorder="1" applyAlignment="1">
      <alignment horizontal="center" vertical="center"/>
    </xf>
    <xf numFmtId="0" fontId="21" fillId="23" borderId="18" xfId="0" applyFont="1" applyFill="1" applyBorder="1" applyAlignment="1">
      <alignment horizontal="left" vertical="center" wrapText="1"/>
    </xf>
    <xf numFmtId="167" fontId="0" fillId="23" borderId="19" xfId="0" applyNumberFormat="1" applyFont="1" applyFill="1" applyBorder="1" applyAlignment="1">
      <alignment horizontal="right" vertical="center"/>
    </xf>
    <xf numFmtId="0" fontId="21" fillId="0" borderId="20" xfId="0" applyFont="1" applyBorder="1"/>
    <xf numFmtId="0" fontId="0" fillId="0" borderId="21" xfId="0" applyFont="1" applyBorder="1" applyAlignment="1">
      <alignment horizontal="left" vertical="center" wrapText="1"/>
    </xf>
    <xf numFmtId="167" fontId="0" fillId="0" borderId="2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3" fontId="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/>
    </xf>
    <xf numFmtId="167" fontId="0" fillId="0" borderId="25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173" fontId="0" fillId="0" borderId="3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 wrapText="1"/>
    </xf>
    <xf numFmtId="173" fontId="0" fillId="0" borderId="3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32" xfId="0" applyFont="1" applyBorder="1"/>
    <xf numFmtId="173" fontId="0" fillId="0" borderId="32" xfId="0" applyNumberFormat="1" applyFont="1" applyBorder="1"/>
    <xf numFmtId="173" fontId="0" fillId="0" borderId="0" xfId="0" applyNumberFormat="1" applyFont="1" applyAlignment="1">
      <alignment horizontal="right"/>
    </xf>
    <xf numFmtId="173" fontId="0" fillId="0" borderId="28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21" fillId="22" borderId="33" xfId="0" applyFont="1" applyFill="1" applyBorder="1" applyAlignment="1">
      <alignment horizontal="center" vertical="center"/>
    </xf>
    <xf numFmtId="0" fontId="21" fillId="22" borderId="34" xfId="0" applyFont="1" applyFill="1" applyBorder="1" applyAlignment="1">
      <alignment horizontal="center" vertical="center"/>
    </xf>
    <xf numFmtId="0" fontId="21" fillId="22" borderId="35" xfId="0" applyFont="1" applyFill="1" applyBorder="1" applyAlignment="1">
      <alignment horizontal="center" vertical="center"/>
    </xf>
    <xf numFmtId="0" fontId="21" fillId="20" borderId="0" xfId="0" applyFont="1" applyFill="1" applyAlignment="1">
      <alignment horizontal="center" vertical="center"/>
    </xf>
    <xf numFmtId="0" fontId="21" fillId="22" borderId="36" xfId="0" applyFont="1" applyFill="1" applyBorder="1" applyAlignment="1">
      <alignment horizontal="center" vertical="center" wrapText="1"/>
    </xf>
    <xf numFmtId="0" fontId="21" fillId="22" borderId="37" xfId="0" applyFont="1" applyFill="1" applyBorder="1" applyAlignment="1">
      <alignment horizontal="center" vertical="center" wrapText="1"/>
    </xf>
    <xf numFmtId="0" fontId="21" fillId="22" borderId="38" xfId="0" applyFont="1" applyFill="1" applyBorder="1" applyAlignment="1" quotePrefix="1">
      <alignment horizontal="center" vertical="center" wrapText="1"/>
    </xf>
    <xf numFmtId="167" fontId="21" fillId="23" borderId="38" xfId="0" applyNumberFormat="1" applyFont="1" applyFill="1" applyBorder="1" applyAlignment="1">
      <alignment horizontal="right" vertical="center"/>
    </xf>
    <xf numFmtId="167" fontId="21" fillId="23" borderId="39" xfId="0" applyNumberFormat="1" applyFont="1" applyFill="1" applyBorder="1" applyAlignment="1">
      <alignment horizontal="right" vertical="center"/>
    </xf>
    <xf numFmtId="167" fontId="21" fillId="23" borderId="40" xfId="0" applyNumberFormat="1" applyFont="1" applyFill="1" applyBorder="1" applyAlignment="1">
      <alignment horizontal="right" vertical="center"/>
    </xf>
    <xf numFmtId="171" fontId="21" fillId="23" borderId="41" xfId="15" applyNumberFormat="1" applyFont="1" applyFill="1" applyBorder="1" applyAlignment="1">
      <alignment horizontal="right" vertical="center"/>
    </xf>
    <xf numFmtId="171" fontId="21" fillId="23" borderId="18" xfId="15" applyNumberFormat="1" applyFont="1" applyFill="1" applyBorder="1" applyAlignment="1">
      <alignment horizontal="right" vertical="center"/>
    </xf>
    <xf numFmtId="171" fontId="21" fillId="0" borderId="42" xfId="15" applyNumberFormat="1" applyFont="1" applyFill="1" applyBorder="1" applyAlignment="1">
      <alignment horizontal="right" vertical="center"/>
    </xf>
    <xf numFmtId="171" fontId="21" fillId="0" borderId="21" xfId="15" applyNumberFormat="1" applyFont="1" applyFill="1" applyBorder="1" applyAlignment="1">
      <alignment horizontal="right" vertical="center"/>
    </xf>
    <xf numFmtId="171" fontId="21" fillId="0" borderId="17" xfId="15" applyNumberFormat="1" applyFont="1" applyFill="1" applyBorder="1" applyAlignment="1">
      <alignment horizontal="right" vertical="center"/>
    </xf>
    <xf numFmtId="171" fontId="21" fillId="0" borderId="23" xfId="15" applyNumberFormat="1" applyFont="1" applyFill="1" applyBorder="1" applyAlignment="1">
      <alignment horizontal="right" vertical="center"/>
    </xf>
    <xf numFmtId="171" fontId="21" fillId="0" borderId="43" xfId="15" applyNumberFormat="1" applyFont="1" applyFill="1" applyBorder="1" applyAlignment="1">
      <alignment horizontal="right" vertical="center"/>
    </xf>
    <xf numFmtId="171" fontId="21" fillId="0" borderId="0" xfId="15" applyNumberFormat="1" applyFont="1" applyFill="1" applyBorder="1" applyAlignment="1">
      <alignment horizontal="right" vertical="center"/>
    </xf>
    <xf numFmtId="171" fontId="21" fillId="0" borderId="44" xfId="15" applyNumberFormat="1" applyFont="1" applyFill="1" applyBorder="1" applyAlignment="1">
      <alignment horizontal="right" vertical="center"/>
    </xf>
    <xf numFmtId="171" fontId="21" fillId="0" borderId="45" xfId="15" applyNumberFormat="1" applyFont="1" applyFill="1" applyBorder="1" applyAlignment="1">
      <alignment horizontal="right" vertical="center"/>
    </xf>
    <xf numFmtId="171" fontId="21" fillId="0" borderId="46" xfId="15" applyNumberFormat="1" applyFont="1" applyFill="1" applyBorder="1" applyAlignment="1">
      <alignment horizontal="right" vertical="center"/>
    </xf>
    <xf numFmtId="171" fontId="21" fillId="0" borderId="47" xfId="15" applyNumberFormat="1" applyFont="1" applyFill="1" applyBorder="1" applyAlignment="1">
      <alignment horizontal="right" vertical="center"/>
    </xf>
    <xf numFmtId="171" fontId="21" fillId="0" borderId="48" xfId="15" applyNumberFormat="1" applyFont="1" applyFill="1" applyBorder="1" applyAlignment="1">
      <alignment horizontal="right" vertical="center"/>
    </xf>
    <xf numFmtId="171" fontId="21" fillId="0" borderId="49" xfId="15" applyNumberFormat="1" applyFont="1" applyFill="1" applyBorder="1" applyAlignment="1">
      <alignment horizontal="right" vertical="center"/>
    </xf>
    <xf numFmtId="171" fontId="21" fillId="0" borderId="50" xfId="15" applyNumberFormat="1" applyFont="1" applyFill="1" applyBorder="1" applyAlignment="1">
      <alignment horizontal="right" vertical="center"/>
    </xf>
    <xf numFmtId="0" fontId="0" fillId="0" borderId="51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9" fontId="0" fillId="0" borderId="0" xfId="15" applyFont="1"/>
    <xf numFmtId="3" fontId="0" fillId="0" borderId="9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left" vertical="center" indent="1"/>
    </xf>
    <xf numFmtId="174" fontId="0" fillId="0" borderId="0" xfId="0" applyNumberFormat="1" applyFont="1"/>
    <xf numFmtId="0" fontId="0" fillId="0" borderId="23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19" fillId="20" borderId="0" xfId="0" applyFont="1" applyFill="1" applyAlignment="1">
      <alignment horizontal="center" vertical="center"/>
    </xf>
    <xf numFmtId="1" fontId="0" fillId="0" borderId="9" xfId="0" applyNumberFormat="1" applyFont="1" applyBorder="1" applyAlignment="1">
      <alignment horizontal="right" vertical="center"/>
    </xf>
    <xf numFmtId="166" fontId="0" fillId="0" borderId="0" xfId="15" applyNumberFormat="1" applyFont="1" applyFill="1"/>
    <xf numFmtId="0" fontId="0" fillId="0" borderId="5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3" fontId="0" fillId="0" borderId="0" xfId="0" applyNumberFormat="1" applyFont="1"/>
    <xf numFmtId="0" fontId="19" fillId="20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1" fillId="0" borderId="47" xfId="0" applyFont="1" applyBorder="1" applyAlignment="1">
      <alignment vertical="center"/>
    </xf>
    <xf numFmtId="0" fontId="0" fillId="0" borderId="54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65" fontId="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7" fontId="21" fillId="0" borderId="55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6" fontId="21" fillId="0" borderId="39" xfId="15" applyNumberFormat="1" applyFont="1" applyFill="1" applyBorder="1" applyAlignment="1">
      <alignment horizontal="right" vertical="center"/>
    </xf>
    <xf numFmtId="171" fontId="21" fillId="0" borderId="56" xfId="15" applyNumberFormat="1" applyFont="1" applyFill="1" applyBorder="1" applyAlignment="1">
      <alignment horizontal="right" vertical="center"/>
    </xf>
    <xf numFmtId="171" fontId="21" fillId="0" borderId="54" xfId="15" applyNumberFormat="1" applyFont="1" applyFill="1" applyBorder="1" applyAlignment="1">
      <alignment horizontal="right" vertical="center"/>
    </xf>
    <xf numFmtId="171" fontId="21" fillId="0" borderId="57" xfId="15" applyNumberFormat="1" applyFont="1" applyFill="1" applyBorder="1" applyAlignment="1">
      <alignment horizontal="right" vertical="center"/>
    </xf>
    <xf numFmtId="171" fontId="21" fillId="0" borderId="58" xfId="15" applyNumberFormat="1" applyFont="1" applyFill="1" applyBorder="1" applyAlignment="1">
      <alignment horizontal="right" vertical="center"/>
    </xf>
    <xf numFmtId="171" fontId="21" fillId="0" borderId="30" xfId="15" applyNumberFormat="1" applyFont="1" applyFill="1" applyBorder="1" applyAlignment="1">
      <alignment horizontal="right" vertical="center"/>
    </xf>
    <xf numFmtId="171" fontId="21" fillId="0" borderId="59" xfId="15" applyNumberFormat="1" applyFont="1" applyFill="1" applyBorder="1" applyAlignment="1">
      <alignment horizontal="right" vertical="center"/>
    </xf>
    <xf numFmtId="171" fontId="21" fillId="0" borderId="32" xfId="15" applyNumberFormat="1" applyFont="1" applyFill="1" applyBorder="1" applyAlignment="1">
      <alignment horizontal="right" vertical="center"/>
    </xf>
    <xf numFmtId="171" fontId="21" fillId="0" borderId="60" xfId="15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173" fontId="0" fillId="0" borderId="0" xfId="60" applyNumberFormat="1" applyFont="1"/>
    <xf numFmtId="166" fontId="0" fillId="0" borderId="9" xfId="15" applyNumberFormat="1" applyFont="1" applyBorder="1" applyAlignment="1">
      <alignment horizontal="right" vertical="center"/>
    </xf>
    <xf numFmtId="0" fontId="28" fillId="0" borderId="0" xfId="0" applyFont="1"/>
    <xf numFmtId="0" fontId="19" fillId="17" borderId="9" xfId="0" applyFont="1" applyFill="1" applyBorder="1" applyAlignment="1">
      <alignment horizontal="center" vertical="center"/>
    </xf>
    <xf numFmtId="168" fontId="29" fillId="0" borderId="9" xfId="0" applyNumberFormat="1" applyFont="1" applyBorder="1" applyAlignment="1">
      <alignment horizontal="right" vertical="center"/>
    </xf>
    <xf numFmtId="0" fontId="19" fillId="17" borderId="9" xfId="0" applyFont="1" applyFill="1" applyBorder="1" applyAlignment="1">
      <alignment horizontal="left" vertical="center"/>
    </xf>
    <xf numFmtId="169" fontId="0" fillId="0" borderId="0" xfId="15" applyNumberFormat="1" applyFont="1" applyFill="1"/>
    <xf numFmtId="0" fontId="29" fillId="0" borderId="0" xfId="0" applyFont="1" applyAlignment="1">
      <alignment horizontal="center" vertical="center"/>
    </xf>
    <xf numFmtId="1" fontId="19" fillId="17" borderId="9" xfId="0" applyNumberFormat="1" applyFont="1" applyFill="1" applyBorder="1" applyAlignment="1">
      <alignment horizontal="right" vertical="center"/>
    </xf>
    <xf numFmtId="171" fontId="21" fillId="0" borderId="26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171" fontId="21" fillId="0" borderId="31" xfId="15" applyNumberFormat="1" applyFont="1" applyFill="1" applyBorder="1" applyAlignment="1">
      <alignment horizontal="right" vertical="center"/>
    </xf>
    <xf numFmtId="0" fontId="21" fillId="22" borderId="61" xfId="0" applyFont="1" applyFill="1" applyBorder="1" applyAlignment="1">
      <alignment horizontal="center" vertical="center"/>
    </xf>
    <xf numFmtId="167" fontId="21" fillId="23" borderId="62" xfId="0" applyNumberFormat="1" applyFont="1" applyFill="1" applyBorder="1" applyAlignment="1">
      <alignment horizontal="right" vertical="center"/>
    </xf>
    <xf numFmtId="167" fontId="21" fillId="23" borderId="63" xfId="0" applyNumberFormat="1" applyFont="1" applyFill="1" applyBorder="1" applyAlignment="1">
      <alignment horizontal="right" vertical="center"/>
    </xf>
    <xf numFmtId="171" fontId="21" fillId="0" borderId="64" xfId="15" applyNumberFormat="1" applyFont="1" applyFill="1" applyBorder="1" applyAlignment="1">
      <alignment horizontal="right" vertical="center"/>
    </xf>
    <xf numFmtId="171" fontId="21" fillId="0" borderId="65" xfId="15" applyNumberFormat="1" applyFont="1" applyFill="1" applyBorder="1" applyAlignment="1">
      <alignment horizontal="right" vertical="center"/>
    </xf>
    <xf numFmtId="166" fontId="0" fillId="23" borderId="0" xfId="60" applyNumberFormat="1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167" fontId="0" fillId="0" borderId="66" xfId="0" applyNumberFormat="1" applyFont="1" applyBorder="1" applyAlignment="1">
      <alignment horizontal="right" vertical="center"/>
    </xf>
    <xf numFmtId="167" fontId="0" fillId="0" borderId="21" xfId="0" applyNumberFormat="1" applyFont="1" applyBorder="1" applyAlignment="1">
      <alignment horizontal="right" vertical="center"/>
    </xf>
    <xf numFmtId="167" fontId="0" fillId="0" borderId="67" xfId="0" applyNumberFormat="1" applyFont="1" applyBorder="1" applyAlignment="1">
      <alignment horizontal="right" vertical="center"/>
    </xf>
    <xf numFmtId="167" fontId="21" fillId="0" borderId="56" xfId="0" applyNumberFormat="1" applyFont="1" applyBorder="1" applyAlignment="1">
      <alignment horizontal="right" vertical="center"/>
    </xf>
    <xf numFmtId="167" fontId="0" fillId="0" borderId="68" xfId="0" applyNumberFormat="1" applyFont="1" applyBorder="1" applyAlignment="1">
      <alignment horizontal="right" vertical="center"/>
    </xf>
    <xf numFmtId="167" fontId="0" fillId="0" borderId="23" xfId="0" applyNumberFormat="1" applyFont="1" applyBorder="1" applyAlignment="1">
      <alignment horizontal="right" vertical="center"/>
    </xf>
    <xf numFmtId="167" fontId="0" fillId="0" borderId="24" xfId="0" applyNumberFormat="1" applyFont="1" applyBorder="1" applyAlignment="1">
      <alignment horizontal="right" vertical="center"/>
    </xf>
    <xf numFmtId="167" fontId="0" fillId="0" borderId="69" xfId="0" applyNumberFormat="1" applyFont="1" applyBorder="1" applyAlignment="1">
      <alignment horizontal="right" vertical="center"/>
    </xf>
    <xf numFmtId="167" fontId="21" fillId="0" borderId="54" xfId="0" applyNumberFormat="1" applyFont="1" applyBorder="1" applyAlignment="1">
      <alignment horizontal="right" vertical="center"/>
    </xf>
    <xf numFmtId="167" fontId="0" fillId="0" borderId="70" xfId="0" applyNumberFormat="1" applyFont="1" applyBorder="1" applyAlignment="1">
      <alignment horizontal="right" vertical="center"/>
    </xf>
    <xf numFmtId="167" fontId="0" fillId="0" borderId="71" xfId="0" applyNumberFormat="1" applyFont="1" applyBorder="1" applyAlignment="1">
      <alignment horizontal="right" vertical="center"/>
    </xf>
    <xf numFmtId="167" fontId="21" fillId="0" borderId="16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left" vertical="center" wrapText="1"/>
    </xf>
    <xf numFmtId="167" fontId="0" fillId="0" borderId="72" xfId="0" applyNumberFormat="1" applyFont="1" applyBorder="1" applyAlignment="1">
      <alignment horizontal="right" vertical="center"/>
    </xf>
    <xf numFmtId="167" fontId="0" fillId="0" borderId="45" xfId="0" applyNumberFormat="1" applyFont="1" applyBorder="1" applyAlignment="1">
      <alignment horizontal="right" vertical="center"/>
    </xf>
    <xf numFmtId="167" fontId="0" fillId="0" borderId="73" xfId="0" applyNumberFormat="1" applyFont="1" applyBorder="1" applyAlignment="1">
      <alignment horizontal="right" vertical="center"/>
    </xf>
    <xf numFmtId="167" fontId="0" fillId="0" borderId="52" xfId="0" applyNumberFormat="1" applyFont="1" applyBorder="1" applyAlignment="1">
      <alignment horizontal="right" vertical="center"/>
    </xf>
    <xf numFmtId="167" fontId="21" fillId="0" borderId="74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left" vertical="center" wrapText="1"/>
    </xf>
    <xf numFmtId="167" fontId="0" fillId="0" borderId="75" xfId="0" applyNumberFormat="1" applyFont="1" applyBorder="1" applyAlignment="1">
      <alignment horizontal="right" vertical="center"/>
    </xf>
    <xf numFmtId="167" fontId="0" fillId="0" borderId="47" xfId="0" applyNumberFormat="1" applyFont="1" applyBorder="1" applyAlignment="1">
      <alignment horizontal="right" vertical="center"/>
    </xf>
    <xf numFmtId="167" fontId="0" fillId="0" borderId="76" xfId="0" applyNumberFormat="1" applyFont="1" applyBorder="1" applyAlignment="1">
      <alignment horizontal="right" vertical="center"/>
    </xf>
    <xf numFmtId="167" fontId="0" fillId="0" borderId="77" xfId="0" applyNumberFormat="1" applyFont="1" applyBorder="1" applyAlignment="1">
      <alignment horizontal="right" vertical="center"/>
    </xf>
    <xf numFmtId="167" fontId="21" fillId="0" borderId="47" xfId="0" applyNumberFormat="1" applyFont="1" applyBorder="1" applyAlignment="1">
      <alignment horizontal="right" vertical="center"/>
    </xf>
    <xf numFmtId="0" fontId="0" fillId="0" borderId="31" xfId="0" applyFont="1" applyBorder="1"/>
    <xf numFmtId="167" fontId="0" fillId="0" borderId="65" xfId="0" applyNumberFormat="1" applyFont="1" applyBorder="1" applyAlignment="1">
      <alignment horizontal="right" vertical="center"/>
    </xf>
    <xf numFmtId="167" fontId="0" fillId="0" borderId="31" xfId="0" applyNumberFormat="1" applyFont="1" applyBorder="1" applyAlignment="1">
      <alignment horizontal="right" vertical="center"/>
    </xf>
    <xf numFmtId="167" fontId="0" fillId="0" borderId="78" xfId="0" applyNumberFormat="1" applyFont="1" applyBorder="1" applyAlignment="1">
      <alignment horizontal="right" vertical="center"/>
    </xf>
    <xf numFmtId="167" fontId="0" fillId="0" borderId="79" xfId="0" applyNumberFormat="1" applyFont="1" applyBorder="1" applyAlignment="1">
      <alignment horizontal="right" vertical="center"/>
    </xf>
    <xf numFmtId="167" fontId="21" fillId="0" borderId="31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left" vertical="center" wrapText="1"/>
    </xf>
    <xf numFmtId="167" fontId="0" fillId="0" borderId="80" xfId="0" applyNumberFormat="1" applyFont="1" applyBorder="1" applyAlignment="1">
      <alignment horizontal="right" vertical="center"/>
    </xf>
    <xf numFmtId="167" fontId="0" fillId="0" borderId="50" xfId="0" applyNumberFormat="1" applyFont="1" applyBorder="1" applyAlignment="1">
      <alignment horizontal="right" vertical="center"/>
    </xf>
    <xf numFmtId="167" fontId="0" fillId="0" borderId="81" xfId="0" applyNumberFormat="1" applyFont="1" applyBorder="1" applyAlignment="1">
      <alignment horizontal="right" vertical="center"/>
    </xf>
    <xf numFmtId="167" fontId="0" fillId="0" borderId="82" xfId="0" applyNumberFormat="1" applyFont="1" applyBorder="1" applyAlignment="1">
      <alignment horizontal="right" vertical="center"/>
    </xf>
    <xf numFmtId="167" fontId="21" fillId="0" borderId="5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9" fontId="0" fillId="0" borderId="0" xfId="0" applyNumberFormat="1" applyFont="1"/>
    <xf numFmtId="0" fontId="0" fillId="0" borderId="68" xfId="0" applyFont="1" applyBorder="1" applyAlignment="1">
      <alignment horizontal="left" vertical="center"/>
    </xf>
    <xf numFmtId="167" fontId="0" fillId="0" borderId="83" xfId="0" applyNumberFormat="1" applyFont="1" applyBorder="1" applyAlignment="1">
      <alignment horizontal="right" vertical="center"/>
    </xf>
    <xf numFmtId="167" fontId="0" fillId="0" borderId="84" xfId="0" applyNumberFormat="1" applyFont="1" applyBorder="1" applyAlignment="1">
      <alignment horizontal="right" vertical="center"/>
    </xf>
    <xf numFmtId="167" fontId="0" fillId="0" borderId="85" xfId="0" applyNumberFormat="1" applyFont="1" applyBorder="1" applyAlignment="1">
      <alignment horizontal="right" vertical="center"/>
    </xf>
    <xf numFmtId="167" fontId="0" fillId="0" borderId="86" xfId="0" applyNumberFormat="1" applyFont="1" applyBorder="1" applyAlignment="1">
      <alignment horizontal="right" vertical="center"/>
    </xf>
    <xf numFmtId="167" fontId="21" fillId="0" borderId="87" xfId="0" applyNumberFormat="1" applyFont="1" applyBorder="1" applyAlignment="1">
      <alignment horizontal="right" vertical="center"/>
    </xf>
    <xf numFmtId="167" fontId="0" fillId="0" borderId="88" xfId="0" applyNumberFormat="1" applyFont="1" applyBorder="1" applyAlignment="1">
      <alignment horizontal="right" vertical="center"/>
    </xf>
    <xf numFmtId="167" fontId="0" fillId="0" borderId="89" xfId="0" applyNumberFormat="1" applyFont="1" applyBorder="1" applyAlignment="1">
      <alignment horizontal="right" vertical="center"/>
    </xf>
    <xf numFmtId="167" fontId="0" fillId="0" borderId="26" xfId="0" applyNumberFormat="1" applyFont="1" applyBorder="1" applyAlignment="1">
      <alignment horizontal="right" vertical="center"/>
    </xf>
    <xf numFmtId="167" fontId="0" fillId="0" borderId="27" xfId="0" applyNumberFormat="1" applyFont="1" applyBorder="1" applyAlignment="1">
      <alignment horizontal="right" vertical="center"/>
    </xf>
    <xf numFmtId="167" fontId="0" fillId="0" borderId="90" xfId="0" applyNumberFormat="1" applyFont="1" applyBorder="1" applyAlignment="1">
      <alignment horizontal="right" vertical="center"/>
    </xf>
    <xf numFmtId="167" fontId="21" fillId="0" borderId="57" xfId="0" applyNumberFormat="1" applyFont="1" applyBorder="1" applyAlignment="1">
      <alignment horizontal="right" vertical="center"/>
    </xf>
    <xf numFmtId="171" fontId="21" fillId="0" borderId="91" xfId="15" applyNumberFormat="1" applyFont="1" applyFill="1" applyBorder="1" applyAlignment="1">
      <alignment horizontal="right" vertical="center"/>
    </xf>
    <xf numFmtId="0" fontId="0" fillId="0" borderId="58" xfId="0" applyFont="1" applyBorder="1" applyAlignment="1">
      <alignment horizontal="left" vertical="center" indent="1"/>
    </xf>
    <xf numFmtId="0" fontId="0" fillId="0" borderId="92" xfId="0" applyFont="1" applyBorder="1" applyAlignment="1">
      <alignment horizontal="left" vertical="center"/>
    </xf>
    <xf numFmtId="167" fontId="0" fillId="0" borderId="93" xfId="0" applyNumberFormat="1" applyFont="1" applyBorder="1" applyAlignment="1">
      <alignment horizontal="right" vertical="center"/>
    </xf>
    <xf numFmtId="167" fontId="0" fillId="0" borderId="60" xfId="0" applyNumberFormat="1" applyFont="1" applyBorder="1" applyAlignment="1">
      <alignment horizontal="right" vertical="center"/>
    </xf>
    <xf numFmtId="167" fontId="0" fillId="0" borderId="94" xfId="0" applyNumberFormat="1" applyFont="1" applyBorder="1" applyAlignment="1">
      <alignment horizontal="right" vertical="center"/>
    </xf>
    <xf numFmtId="167" fontId="0" fillId="0" borderId="95" xfId="0" applyNumberFormat="1" applyFont="1" applyBorder="1" applyAlignment="1">
      <alignment horizontal="right" vertical="center"/>
    </xf>
    <xf numFmtId="167" fontId="21" fillId="0" borderId="58" xfId="0" applyNumberFormat="1" applyFont="1" applyBorder="1" applyAlignment="1">
      <alignment horizontal="right" vertical="center"/>
    </xf>
    <xf numFmtId="171" fontId="21" fillId="0" borderId="96" xfId="15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left" vertical="center" indent="1"/>
    </xf>
    <xf numFmtId="0" fontId="0" fillId="0" borderId="59" xfId="0" applyFont="1" applyBorder="1" applyAlignment="1">
      <alignment horizontal="left" vertical="center"/>
    </xf>
    <xf numFmtId="167" fontId="0" fillId="0" borderId="97" xfId="0" applyNumberFormat="1" applyFont="1" applyBorder="1" applyAlignment="1">
      <alignment horizontal="right" vertical="center"/>
    </xf>
    <xf numFmtId="167" fontId="0" fillId="0" borderId="30" xfId="0" applyNumberFormat="1" applyFont="1" applyBorder="1" applyAlignment="1">
      <alignment horizontal="right" vertical="center"/>
    </xf>
    <xf numFmtId="167" fontId="0" fillId="0" borderId="98" xfId="0" applyNumberFormat="1" applyFont="1" applyBorder="1" applyAlignment="1">
      <alignment horizontal="right" vertical="center"/>
    </xf>
    <xf numFmtId="167" fontId="0" fillId="0" borderId="99" xfId="0" applyNumberFormat="1" applyFont="1" applyBorder="1" applyAlignment="1">
      <alignment horizontal="right" vertical="center"/>
    </xf>
    <xf numFmtId="167" fontId="21" fillId="0" borderId="30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 indent="1"/>
    </xf>
    <xf numFmtId="0" fontId="0" fillId="0" borderId="64" xfId="0" applyFont="1" applyBorder="1" applyAlignment="1">
      <alignment horizontal="left" vertical="center"/>
    </xf>
    <xf numFmtId="167" fontId="0" fillId="0" borderId="100" xfId="0" applyNumberFormat="1" applyFont="1" applyBorder="1" applyAlignment="1">
      <alignment horizontal="right" vertical="center"/>
    </xf>
    <xf numFmtId="167" fontId="0" fillId="0" borderId="32" xfId="0" applyNumberFormat="1" applyFont="1" applyBorder="1" applyAlignment="1">
      <alignment horizontal="right" vertical="center"/>
    </xf>
    <xf numFmtId="167" fontId="0" fillId="0" borderId="101" xfId="0" applyNumberFormat="1" applyFont="1" applyBorder="1" applyAlignment="1">
      <alignment horizontal="right" vertical="center"/>
    </xf>
    <xf numFmtId="167" fontId="21" fillId="0" borderId="32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 indent="1"/>
    </xf>
    <xf numFmtId="0" fontId="0" fillId="0" borderId="102" xfId="0" applyFont="1" applyBorder="1" applyAlignment="1">
      <alignment horizontal="left" vertical="center"/>
    </xf>
    <xf numFmtId="167" fontId="21" fillId="0" borderId="60" xfId="0" applyNumberFormat="1" applyFont="1" applyBorder="1" applyAlignment="1">
      <alignment horizontal="right" vertical="center"/>
    </xf>
    <xf numFmtId="171" fontId="21" fillId="0" borderId="102" xfId="15" applyNumberFormat="1" applyFont="1" applyFill="1" applyBorder="1" applyAlignment="1">
      <alignment horizontal="right" vertical="center"/>
    </xf>
    <xf numFmtId="0" fontId="20" fillId="0" borderId="0" xfId="0" applyFont="1"/>
    <xf numFmtId="0" fontId="21" fillId="20" borderId="14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center"/>
    </xf>
    <xf numFmtId="1" fontId="21" fillId="22" borderId="53" xfId="0" applyNumberFormat="1" applyFont="1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/>
    </xf>
    <xf numFmtId="0" fontId="21" fillId="22" borderId="104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0" xfId="0" applyFont="1" applyFill="1" applyAlignment="1">
      <alignment horizontal="center" vertical="center" wrapText="1"/>
    </xf>
    <xf numFmtId="0" fontId="21" fillId="22" borderId="71" xfId="0" applyFont="1" applyFill="1" applyBorder="1" applyAlignment="1">
      <alignment horizontal="center" vertical="center" wrapText="1"/>
    </xf>
    <xf numFmtId="1" fontId="21" fillId="22" borderId="105" xfId="0" applyNumberFormat="1" applyFont="1" applyFill="1" applyBorder="1" applyAlignment="1">
      <alignment horizontal="center" vertical="center"/>
    </xf>
    <xf numFmtId="1" fontId="21" fillId="22" borderId="106" xfId="0" applyNumberFormat="1" applyFont="1" applyFill="1" applyBorder="1" applyAlignment="1">
      <alignment horizontal="center" vertical="center"/>
    </xf>
    <xf numFmtId="1" fontId="21" fillId="22" borderId="10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1" fillId="2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2" borderId="108" xfId="0" applyFont="1" applyFill="1" applyBorder="1" applyAlignment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 2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E1D3CC"/>
      <rgbColor rgb="0074B0B7"/>
      <rgbColor rgb="00B9D8DB"/>
      <rgbColor rgb="00912A71"/>
      <rgbColor rgb="00DC87C2"/>
      <rgbColor rgb="00006A72"/>
      <rgbColor rgb="0074BABA"/>
      <rgbColor rgb="00543F4B"/>
      <rgbColor rgb="00A38596"/>
      <rgbColor rgb="00FF0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45"/>
                  <c:y val="0.13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1'!$F$94</c:f>
              <c:numCache/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l"/>
        <c:delete val="1"/>
        <c:majorTickMark val="out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61943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-0.05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1'!$F$98</c:f>
              <c:numCache/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l"/>
        <c:delete val="1"/>
        <c:majorTickMark val="out"/>
        <c:minorTickMark val="none"/>
        <c:tickLblPos val="nextTo"/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911829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57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8'!$V$8</c:f>
              <c:numCache/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l"/>
        <c:delete val="1"/>
        <c:majorTickMark val="out"/>
        <c:minorTickMark val="none"/>
        <c:tickLblPos val="nextTo"/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b"/>
        <c:delete val="1"/>
        <c:majorTickMark val="out"/>
        <c:minorTickMark val="none"/>
        <c:tickLblPos val="nextTo"/>
        <c:crossAx val="35836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61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8'!$V$9</c:f>
              <c:numCache/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l"/>
        <c:delete val="1"/>
        <c:majorTickMark val="out"/>
        <c:minorTickMark val="none"/>
        <c:tickLblPos val="nextTo"/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18424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9175"/>
                  <c:y val="-0.17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8'!$V$10</c:f>
              <c:numCache/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l"/>
        <c:delete val="1"/>
        <c:majorTickMark val="out"/>
        <c:minorTickMark val="none"/>
        <c:tickLblPos val="nextTo"/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097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5"/>
                  <c:y val="-0.11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8'!$V$11</c:f>
              <c:numCache/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l"/>
        <c:delete val="1"/>
        <c:majorTickMark val="out"/>
        <c:minorTickMark val="none"/>
        <c:tickLblPos val="nextTo"/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0349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89"/>
                  <c:y val="-0.22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8'!$V$12</c:f>
              <c:numCache/>
            </c:numRef>
          </c:val>
        </c:ser>
        <c:axId val="30804774"/>
        <c:axId val="8807511"/>
      </c:barChart>
      <c:catAx>
        <c:axId val="30804774"/>
        <c:scaling>
          <c:orientation val="minMax"/>
        </c:scaling>
        <c:axPos val="l"/>
        <c:delete val="1"/>
        <c:majorTickMark val="out"/>
        <c:minorTickMark val="none"/>
        <c:tickLblPos val="nextTo"/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</c:scaling>
        <c:axPos val="b"/>
        <c:delete val="1"/>
        <c:majorTickMark val="out"/>
        <c:minorTickMark val="none"/>
        <c:tickLblPos val="nextTo"/>
        <c:crossAx val="308047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0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8'!$V$13</c:f>
              <c:numCache/>
            </c:numRef>
          </c:val>
        </c:ser>
        <c:axId val="12158736"/>
        <c:axId val="42319761"/>
      </c:barChart>
      <c:catAx>
        <c:axId val="12158736"/>
        <c:scaling>
          <c:orientation val="minMax"/>
        </c:scaling>
        <c:axPos val="l"/>
        <c:delete val="1"/>
        <c:majorTickMark val="out"/>
        <c:minorTickMark val="none"/>
        <c:tickLblPos val="nextTo"/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87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7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8'!$V$14</c:f>
              <c:numCache/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l"/>
        <c:delete val="1"/>
        <c:majorTickMark val="out"/>
        <c:minorTickMark val="none"/>
        <c:tickLblPos val="nextTo"/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</c:scaling>
        <c:axPos val="b"/>
        <c:delete val="1"/>
        <c:majorTickMark val="out"/>
        <c:minorTickMark val="none"/>
        <c:tickLblPos val="nextTo"/>
        <c:crossAx val="453335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10 extra EU partner countries in maritime transport, EU,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8'!$A$1:$A$2</c:f>
              <c:strCache/>
            </c:strRef>
          </c:cat>
          <c:val>
            <c:numRef>
              <c:f>'Figure 8'!$B$1:$B$2</c:f>
              <c:numCache/>
            </c:numRef>
          </c:val>
        </c:ser>
        <c:axId val="48137284"/>
        <c:axId val="30582373"/>
      </c:barChart>
      <c:catAx>
        <c:axId val="48137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delete val="1"/>
        <c:majorTickMark val="out"/>
        <c:minorTickMark val="none"/>
        <c:tickLblPos val="nextTo"/>
        <c:crossAx val="4813728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9525"/>
          <c:w val="0.869"/>
          <c:h val="0.5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9'!$D$7</c:f>
              <c:strCache>
                <c:ptCount val="1"/>
                <c:pt idx="0">
                  <c:v>2022Q3 - Inwards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9'!$A$8:$A$28</c:f>
              <c:strCache/>
            </c:strRef>
          </c:cat>
          <c:val>
            <c:numRef>
              <c:f>'Figure 9'!$D$8:$D$28</c:f>
              <c:numCache/>
            </c:numRef>
          </c:val>
        </c:ser>
        <c:ser>
          <c:idx val="1"/>
          <c:order val="1"/>
          <c:tx>
            <c:strRef>
              <c:f>'Figure 9'!$E$7</c:f>
              <c:strCache>
                <c:ptCount val="1"/>
                <c:pt idx="0">
                  <c:v>2023Q2 - Inwards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9'!$B$8:$B$28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05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543290-f1e7-4ac8-913b-7eb536c131f3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5"/>
                  <c:y val="-0.13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cc71f6-bfe7-4787-aecf-caedbadaec60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.003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47f19e-5cdd-4287-94c8-75f4613aaf1e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c76bca-b79f-42d8-8693-43b3b7d80b4d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35"/>
                  <c:y val="-0.0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7db70d-53fe-4a4e-bb4b-99bcd8934dc1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012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d831eb-d60a-4ef3-863c-6f84d4ccd4e4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01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b536b6-3b96-4065-9317-95ef0c8e5aff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025"/>
                  <c:y val="-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a04207-c182-41c4-8f02-e5fbe43cf08b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0.001"/>
                  <c:y val="-0.0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8a1ae6-1cc2-4707-8bc0-55eeccafc378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03"/>
                  <c:y val="-0.0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6e496d-6110-4957-a885-31dbb8121542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012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1f3888-0d88-443f-9ae3-0b58e0b2ddc5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007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a706f5-b1cd-4fe1-8888-bb35798abd08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0.0005"/>
                  <c:y val="-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61be2b-cc43-4945-a870-05e6ee435a66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0125"/>
                  <c:y val="0.02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628cdf-54bc-46b5-8a4e-6d3faa29391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04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f58f2d-7d33-451d-8566-a6c281e1023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0.0065"/>
                  <c:y val="-0.04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268d6c-7888-443e-905e-ffb2664cab43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0.003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0.001"/>
                  <c:y val="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213439-2e2f-44e0-a660-49a2090495b3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0.001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4f3b61-06e2-4653-99ec-6ec3e2fcc447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0.003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11ec88-51b7-441d-b697-748caa016b9d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0.001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046b0c-ffbb-490a-a5a5-5566b999637d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9'!$A$8:$A$28</c:f>
              <c:strCache/>
            </c:strRef>
          </c:cat>
          <c:val>
            <c:numRef>
              <c:f>'Figure 9'!$E$8:$E$28</c:f>
              <c:numCache/>
            </c:numRef>
          </c:val>
        </c:ser>
        <c:ser>
          <c:idx val="2"/>
          <c:order val="2"/>
          <c:tx>
            <c:strRef>
              <c:f>'Figure 9'!$F$7</c:f>
              <c:strCache>
                <c:ptCount val="1"/>
                <c:pt idx="0">
                  <c:v>2023Q3 - Inwards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9'!$A$8:$A$28</c:f>
              <c:strCache/>
            </c:strRef>
          </c:cat>
          <c:val>
            <c:numRef>
              <c:f>'Figure 9'!$F$8:$F$28</c:f>
              <c:numCache/>
            </c:numRef>
          </c:val>
        </c:ser>
        <c:overlap val="-27"/>
        <c:gapWidth val="232"/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8059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25"/>
          <c:y val="0.893"/>
          <c:w val="0.3895"/>
          <c:h val="0.039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20 extra EU maritime trade flows, EU, 2022Q3, 2023Q2 and 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9'!$A$1:$A$2</c:f>
              <c:strCache/>
            </c:strRef>
          </c:cat>
          <c:val>
            <c:numRef>
              <c:f>'Figure 9'!$B$1:$B$2</c:f>
              <c:numCache/>
            </c:numRef>
          </c:val>
        </c:ser>
        <c:axId val="14407160"/>
        <c:axId val="62555577"/>
      </c:barChart>
      <c:catAx>
        <c:axId val="14407160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5577"/>
        <c:crosses val="autoZero"/>
        <c:auto val="1"/>
        <c:lblOffset val="100"/>
        <c:noMultiLvlLbl val="0"/>
      </c:catAx>
      <c:valAx>
        <c:axId val="62555577"/>
        <c:scaling>
          <c:orientation val="minMax"/>
        </c:scaling>
        <c:axPos val="l"/>
        <c:delete val="1"/>
        <c:majorTickMark val="out"/>
        <c:minorTickMark val="none"/>
        <c:tickLblPos val="nextTo"/>
        <c:crossAx val="144071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08"/>
                  <c:y val="-0.107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1'!$F$74</c:f>
              <c:numCache/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l"/>
        <c:delete val="1"/>
        <c:majorTickMark val="out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8464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725"/>
                  <c:y val="-0.04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1'!$F$66</c:f>
              <c:numCache/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l"/>
        <c:delete val="1"/>
        <c:majorTickMark val="out"/>
        <c:minorTickMark val="none"/>
        <c:tickLblPos val="nextTo"/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</c:scaling>
        <c:axPos val="b"/>
        <c:delete val="1"/>
        <c:majorTickMark val="out"/>
        <c:minorTickMark val="none"/>
        <c:tickLblPos val="nextTo"/>
        <c:crossAx val="311561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7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1'!$F$62</c:f>
              <c:numCache/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l"/>
        <c:delete val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b"/>
        <c:delete val="1"/>
        <c:majorTickMark val="out"/>
        <c:minorTickMark val="none"/>
        <c:tickLblPos val="nextTo"/>
        <c:crossAx val="406221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1'!$G$106</c:f>
              <c:numCache/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l"/>
        <c:delete val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b"/>
        <c:delete val="1"/>
        <c:majorTickMark val="out"/>
        <c:minorTickMark val="none"/>
        <c:tickLblPos val="nextTo"/>
        <c:crossAx val="205869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22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1'!$H$106</c:f>
              <c:numCache/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l"/>
        <c:delete val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</c:scaling>
        <c:axPos val="b"/>
        <c:delete val="1"/>
        <c:majorTickMark val="out"/>
        <c:minorTickMark val="none"/>
        <c:tickLblPos val="nextTo"/>
        <c:crossAx val="325361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1'!$G$102</c:f>
              <c:numCache/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l"/>
        <c:delete val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b"/>
        <c:delete val="1"/>
        <c:majorTickMark val="out"/>
        <c:minorTickMark val="none"/>
        <c:tickLblPos val="nextTo"/>
        <c:crossAx val="181842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1'!$H$102</c:f>
              <c:numCache/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l"/>
        <c:delete val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b"/>
        <c:delete val="1"/>
        <c:majorTickMark val="out"/>
        <c:minorTickMark val="none"/>
        <c:tickLblPos val="nextTo"/>
        <c:crossAx val="636377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1'!$G$82</c:f>
              <c:numCache/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l"/>
        <c:delete val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b"/>
        <c:delete val="1"/>
        <c:majorTickMark val="out"/>
        <c:minorTickMark val="none"/>
        <c:tickLblPos val="nextTo"/>
        <c:crossAx val="5438749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685"/>
                  <c:y val="-0.04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1'!$H$86</c:f>
              <c:numCache/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l"/>
        <c:delete val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b"/>
        <c:delete val="1"/>
        <c:majorTickMark val="out"/>
        <c:minorTickMark val="none"/>
        <c:tickLblPos val="nextTo"/>
        <c:crossAx val="433111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75"/>
          <c:y val="0.3215"/>
          <c:w val="0.38875"/>
          <c:h val="0.40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8325"/>
                  <c:y val="-0.11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1'!$C$107</c:f>
              <c:numCache/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l"/>
        <c:delete val="1"/>
        <c:majorTickMark val="out"/>
        <c:minorTickMark val="none"/>
        <c:tickLblPos val="nextTo"/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</c:scaling>
        <c:axPos val="b"/>
        <c:delete val="1"/>
        <c:majorTickMark val="out"/>
        <c:minorTickMark val="none"/>
        <c:tickLblPos val="nextTo"/>
        <c:crossAx val="413638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1'!$G$86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l"/>
        <c:delete val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</c:scaling>
        <c:axPos val="b"/>
        <c:delete val="1"/>
        <c:majorTickMark val="out"/>
        <c:minorTickMark val="none"/>
        <c:tickLblPos val="nextTo"/>
        <c:crossAx val="1854531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1'!$H$90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l"/>
        <c:delete val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b"/>
        <c:delete val="1"/>
        <c:majorTickMark val="out"/>
        <c:minorTickMark val="none"/>
        <c:tickLblPos val="nextTo"/>
        <c:crossAx val="257751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1'!$G$90</c:f>
              <c:numCache/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l"/>
        <c:delete val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b"/>
        <c:delete val="1"/>
        <c:majorTickMark val="out"/>
        <c:minorTickMark val="none"/>
        <c:tickLblPos val="nextTo"/>
        <c:crossAx val="740929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1'!$H$94</c:f>
              <c:numCache/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l"/>
        <c:delete val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b"/>
        <c:delete val="1"/>
        <c:majorTickMark val="out"/>
        <c:minorTickMark val="none"/>
        <c:tickLblPos val="nextTo"/>
        <c:crossAx val="632822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1'!$G$94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l"/>
        <c:delete val="1"/>
        <c:majorTickMark val="out"/>
        <c:minorTickMark val="none"/>
        <c:tickLblPos val="nextTo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</c:scaling>
        <c:axPos val="b"/>
        <c:delete val="1"/>
        <c:majorTickMark val="out"/>
        <c:minorTickMark val="none"/>
        <c:tickLblPos val="nextTo"/>
        <c:crossAx val="255874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1'!$H$98</c:f>
              <c:numCache/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l"/>
        <c:delete val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b"/>
        <c:delete val="1"/>
        <c:majorTickMark val="out"/>
        <c:minorTickMark val="none"/>
        <c:tickLblPos val="nextTo"/>
        <c:crossAx val="593185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1'!$G$98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l"/>
        <c:delete val="1"/>
        <c:majorTickMark val="out"/>
        <c:minorTickMark val="none"/>
        <c:tickLblPos val="nextTo"/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013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1'!$G$78</c:f>
              <c:numCache/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l"/>
        <c:delete val="1"/>
        <c:majorTickMark val="out"/>
        <c:minorTickMark val="none"/>
        <c:tickLblPos val="nextTo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b"/>
        <c:delete val="1"/>
        <c:majorTickMark val="out"/>
        <c:minorTickMark val="none"/>
        <c:tickLblPos val="nextTo"/>
        <c:crossAx val="244557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7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95"/>
                  <c:y val="-0.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1'!$H$82</c:f>
              <c:numCache/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l"/>
        <c:delete val="1"/>
        <c:majorTickMark val="out"/>
        <c:minorTickMark val="none"/>
        <c:tickLblPos val="nextTo"/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47559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95"/>
                  <c:y val="-0.08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1'!$H$78</c:f>
              <c:numCache/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l"/>
        <c:delete val="1"/>
        <c:majorTickMark val="out"/>
        <c:minorTickMark val="none"/>
        <c:tickLblPos val="nextTo"/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</c:scaling>
        <c:axPos val="b"/>
        <c:delete val="1"/>
        <c:majorTickMark val="out"/>
        <c:minorTickMark val="none"/>
        <c:tickLblPos val="nextTo"/>
        <c:crossAx val="637685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62"/>
                  <c:y val="-0.12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1'!$F$70</c:f>
              <c:numCache/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l"/>
        <c:delete val="1"/>
        <c:majorTickMark val="out"/>
        <c:minorTickMark val="none"/>
        <c:tickLblPos val="nextTo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21375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3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1'!$G$74</c:f>
              <c:numCache/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l"/>
        <c:delete val="1"/>
        <c:majorTickMark val="out"/>
        <c:minorTickMark val="none"/>
        <c:tickLblPos val="nextTo"/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</c:scaling>
        <c:axPos val="b"/>
        <c:delete val="1"/>
        <c:majorTickMark val="out"/>
        <c:minorTickMark val="none"/>
        <c:tickLblPos val="nextTo"/>
        <c:crossAx val="649777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4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1'!$H$74</c:f>
              <c:numCache/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l"/>
        <c:delete val="1"/>
        <c:majorTickMark val="out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b"/>
        <c:delete val="1"/>
        <c:majorTickMark val="out"/>
        <c:minorTickMark val="none"/>
        <c:tickLblPos val="nextTo"/>
        <c:crossAx val="2870734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1'!$G$70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l"/>
        <c:delete val="1"/>
        <c:majorTickMark val="out"/>
        <c:minorTickMark val="none"/>
        <c:tickLblPos val="nextTo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31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7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1'!$H$70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l"/>
        <c:delete val="1"/>
        <c:majorTickMark val="out"/>
        <c:minorTickMark val="none"/>
        <c:tickLblPos val="nextTo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861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4475"/>
                  <c:y val="-0.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1'!$G$66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l"/>
        <c:delete val="1"/>
        <c:majorTickMark val="out"/>
        <c:minorTickMark val="none"/>
        <c:tickLblPos val="nextTo"/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b"/>
        <c:delete val="1"/>
        <c:majorTickMark val="out"/>
        <c:minorTickMark val="none"/>
        <c:tickLblPos val="nextTo"/>
        <c:crossAx val="639459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84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1'!$H$66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l"/>
        <c:delete val="1"/>
        <c:majorTickMark val="out"/>
        <c:minorTickMark val="none"/>
        <c:tickLblPos val="nextTo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</c:scaling>
        <c:axPos val="b"/>
        <c:delete val="1"/>
        <c:majorTickMark val="out"/>
        <c:minorTickMark val="none"/>
        <c:tickLblPos val="nextTo"/>
        <c:crossAx val="122378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67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1'!$G$62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l"/>
        <c:delete val="1"/>
        <c:majorTickMark val="out"/>
        <c:minorTickMark val="none"/>
        <c:tickLblPos val="nextTo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b"/>
        <c:delete val="1"/>
        <c:majorTickMark val="out"/>
        <c:minorTickMark val="none"/>
        <c:tickLblPos val="nextTo"/>
        <c:crossAx val="517386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095"/>
                  <c:y val="-0.04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1'!$H$62</c:f>
              <c:numCache/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l"/>
        <c:delete val="1"/>
        <c:majorTickMark val="out"/>
        <c:minorTickMark val="none"/>
        <c:tickLblPos val="nextTo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</c:scaling>
        <c:axPos val="b"/>
        <c:delete val="1"/>
        <c:majorTickMark val="out"/>
        <c:minorTickMark val="none"/>
        <c:tickLblPos val="nextTo"/>
        <c:crossAx val="300840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64"/>
          <c:w val="0.932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1'!$C$52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3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7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3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5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4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5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5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65"/>
                  <c:y val="-0.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6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15"/>
                  <c:y val="0.03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0975"/>
                  <c:y val="0.026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1'!$C$58:$C$106</c:f>
              <c:numCache/>
            </c:numRef>
          </c:val>
          <c:smooth val="0"/>
        </c:ser>
        <c:ser>
          <c:idx val="1"/>
          <c:order val="1"/>
          <c:tx>
            <c:strRef>
              <c:f>'Figure 1'!$D$52</c:f>
              <c:strCache>
                <c:ptCount val="1"/>
                <c:pt idx="0">
                  <c:v>Inwards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4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35"/>
                  <c:y val="-0.01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35"/>
                  <c:y val="-0.01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3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4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13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1'!$D$58:$D$106</c:f>
              <c:numCache/>
            </c:numRef>
          </c:val>
          <c:smooth val="0"/>
        </c:ser>
        <c:ser>
          <c:idx val="2"/>
          <c:order val="2"/>
          <c:tx>
            <c:strRef>
              <c:f>'Figure 1'!$E$52</c:f>
              <c:strCache>
                <c:ptCount val="1"/>
                <c:pt idx="0">
                  <c:v>Outwards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2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4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3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45"/>
                  <c:y val="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5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4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3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15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1'!$E$58:$E$106</c:f>
              <c:numCache/>
            </c:numRef>
          </c:val>
          <c:smooth val="0"/>
        </c:ser>
        <c:marker val="1"/>
        <c:axId val="20885554"/>
        <c:axId val="53752259"/>
      </c:line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0"/>
        <c:lblOffset val="100"/>
        <c:tickLblSkip val="1"/>
        <c:noMultiLvlLbl val="0"/>
      </c:catAx>
      <c:valAx>
        <c:axId val="53752259"/>
        <c:scaling>
          <c:orientation val="minMax"/>
          <c:min val="200"/>
        </c:scaling>
        <c:axPos val="l"/>
        <c:delete val="0"/>
        <c:numFmt formatCode="#,##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"/>
          <c:y val="0.93375"/>
          <c:w val="0.2442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direction, EU, 2011Q3-2023Q3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6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1'!$A$1:$A$2</c:f>
              <c:strCache/>
            </c:strRef>
          </c:cat>
          <c:val>
            <c:numRef>
              <c:f>'Figure 1'!$B$1:$B$2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1"/>
        <c:majorTickMark val="out"/>
        <c:minorTickMark val="none"/>
        <c:tickLblPos val="nextTo"/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l"/>
        <c:delete val="1"/>
        <c:majorTickMark val="out"/>
        <c:minorTickMark val="none"/>
        <c:tickLblPos val="nextTo"/>
        <c:crossAx val="1400828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795"/>
                  <c:y val="0.10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1'!$F$86</c:f>
              <c:numCache/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l"/>
        <c:delete val="1"/>
        <c:majorTickMark val="out"/>
        <c:minorTickMark val="none"/>
        <c:tickLblPos val="nextTo"/>
        <c:crossAx val="66880751"/>
        <c:crosses val="autoZero"/>
        <c:auto val="1"/>
        <c:lblOffset val="100"/>
        <c:noMultiLvlLbl val="0"/>
      </c:catAx>
      <c:valAx>
        <c:axId val="66880751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70835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375"/>
          <c:w val="0.94225"/>
          <c:h val="0.80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5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2'!$A$12:$B$60</c:f>
              <c:multiLvlStrCache/>
            </c:multiLvlStrRef>
          </c:cat>
          <c:val>
            <c:numRef>
              <c:f>'Figure 2'!$C$12:$C$60</c:f>
              <c:numCache/>
            </c:numRef>
          </c:val>
        </c:ser>
        <c:gapWidth val="100"/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0"/>
        <c:lblOffset val="100"/>
        <c:tickLblSkip val="1"/>
        <c:noMultiLvlLbl val="0"/>
      </c:catAx>
      <c:valAx>
        <c:axId val="11491799"/>
        <c:scaling>
          <c:orientation val="minMax"/>
          <c:max val="12"/>
          <c:min val="-16"/>
        </c:scaling>
        <c:axPos val="l"/>
        <c:delete val="0"/>
        <c:numFmt formatCode="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60929190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275"/>
                  <c:y val="-0.23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2'!$D$60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l"/>
        <c:delete val="1"/>
        <c:majorTickMark val="out"/>
        <c:minorTickMark val="none"/>
        <c:tickLblPos val="nextTo"/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b"/>
        <c:delete val="1"/>
        <c:majorTickMark val="out"/>
        <c:minorTickMark val="none"/>
        <c:tickLblPos val="nextTo"/>
        <c:crossAx val="363173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2625"/>
                  <c:y val="-0.09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2'!$D$48</c:f>
              <c:numCache/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l"/>
        <c:delete val="1"/>
        <c:majorTickMark val="out"/>
        <c:minorTickMark val="none"/>
        <c:tickLblPos val="nextTo"/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</c:scaling>
        <c:axPos val="b"/>
        <c:delete val="1"/>
        <c:majorTickMark val="out"/>
        <c:minorTickMark val="none"/>
        <c:tickLblPos val="nextTo"/>
        <c:crossAx val="5602242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"/>
                  <c:y val="-0.16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l"/>
        <c:delete val="1"/>
        <c:majorTickMark val="out"/>
        <c:minorTickMark val="none"/>
        <c:tickLblPos val="nextTo"/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</c:scaling>
        <c:axPos val="b"/>
        <c:delete val="1"/>
        <c:majorTickMark val="out"/>
        <c:minorTickMark val="none"/>
        <c:tickLblPos val="nextTo"/>
        <c:crossAx val="415226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641"/>
                  <c:y val="-0.23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l"/>
        <c:delete val="1"/>
        <c:majorTickMark val="out"/>
        <c:minorTickMark val="none"/>
        <c:tickLblPos val="nextTo"/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</c:scaling>
        <c:axPos val="b"/>
        <c:delete val="1"/>
        <c:majorTickMark val="out"/>
        <c:minorTickMark val="none"/>
        <c:tickLblPos val="nextTo"/>
        <c:crossAx val="78896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45"/>
                  <c:y val="-0.15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l"/>
        <c:delete val="1"/>
        <c:majorTickMark val="out"/>
        <c:minorTickMark val="none"/>
        <c:tickLblPos val="nextTo"/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415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2225"/>
                  <c:y val="-0.21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2'!$D$32</c:f>
              <c:numCache/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l"/>
        <c:delete val="1"/>
        <c:majorTickMark val="out"/>
        <c:minorTickMark val="none"/>
        <c:tickLblPos val="nextTo"/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</c:scaling>
        <c:axPos val="b"/>
        <c:delete val="1"/>
        <c:majorTickMark val="out"/>
        <c:minorTickMark val="none"/>
        <c:tickLblPos val="nextTo"/>
        <c:crossAx val="232440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8"/>
                  <c:y val="-0.161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2'!$D$52</c:f>
              <c:numCache/>
            </c:numRef>
          </c:val>
        </c:ser>
        <c:axId val="3718572"/>
        <c:axId val="33467149"/>
      </c:barChart>
      <c:catAx>
        <c:axId val="3718572"/>
        <c:scaling>
          <c:orientation val="minMax"/>
        </c:scaling>
        <c:axPos val="l"/>
        <c:delete val="1"/>
        <c:majorTickMark val="out"/>
        <c:minorTickMark val="none"/>
        <c:tickLblPos val="nextTo"/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</c:scaling>
        <c:axPos val="b"/>
        <c:delete val="1"/>
        <c:majorTickMark val="out"/>
        <c:minorTickMark val="none"/>
        <c:tickLblPos val="nextTo"/>
        <c:crossAx val="37185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63"/>
                  <c:y val="-0.25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2'!$D$36</c:f>
              <c:numCache/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l"/>
        <c:delete val="1"/>
        <c:majorTickMark val="out"/>
        <c:minorTickMark val="none"/>
        <c:tickLblPos val="nextTo"/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</c:scaling>
        <c:axPos val="b"/>
        <c:delete val="1"/>
        <c:majorTickMark val="out"/>
        <c:minorTickMark val="none"/>
        <c:tickLblPos val="nextTo"/>
        <c:crossAx val="327688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025"/>
                  <c:y val="-0.29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2'!$D$28</c:f>
              <c:numCache/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l"/>
        <c:delete val="1"/>
        <c:majorTickMark val="out"/>
        <c:minorTickMark val="none"/>
        <c:tickLblPos val="nextTo"/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</c:scaling>
        <c:axPos val="b"/>
        <c:delete val="1"/>
        <c:majorTickMark val="out"/>
        <c:minorTickMark val="none"/>
        <c:tickLblPos val="nextTo"/>
        <c:crossAx val="370340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33"/>
                  <c:y val="-0.161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1'!$F$82</c:f>
              <c:numCache/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l"/>
        <c:delete val="1"/>
        <c:majorTickMark val="out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505584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235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2'!$D$44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l"/>
        <c:delete val="1"/>
        <c:majorTickMark val="out"/>
        <c:minorTickMark val="none"/>
        <c:tickLblPos val="nextTo"/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</c:scaling>
        <c:axPos val="b"/>
        <c:delete val="1"/>
        <c:majorTickMark val="out"/>
        <c:minorTickMark val="none"/>
        <c:tickLblPos val="nextTo"/>
        <c:crossAx val="469704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3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2'!$D$40</c:f>
              <c:numCache/>
            </c:numRef>
          </c:val>
        </c:ser>
        <c:axId val="46512020"/>
        <c:axId val="15954997"/>
      </c:barChart>
      <c:catAx>
        <c:axId val="46512020"/>
        <c:scaling>
          <c:orientation val="minMax"/>
        </c:scaling>
        <c:axPos val="l"/>
        <c:delete val="1"/>
        <c:majorTickMark val="out"/>
        <c:minorTickMark val="none"/>
        <c:tickLblPos val="nextTo"/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</c:scaling>
        <c:axPos val="b"/>
        <c:delete val="1"/>
        <c:majorTickMark val="out"/>
        <c:minorTickMark val="none"/>
        <c:tickLblPos val="nextTo"/>
        <c:crossAx val="465120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2'!$D$24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84"/>
                  <c:y val="-0.05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2'!$D$16</c:f>
              <c:numCache/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l"/>
        <c:delete val="1"/>
        <c:majorTickMark val="out"/>
        <c:minorTickMark val="none"/>
        <c:tickLblPos val="nextTo"/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</c:scaling>
        <c:axPos val="b"/>
        <c:delete val="1"/>
        <c:majorTickMark val="out"/>
        <c:minorTickMark val="none"/>
        <c:tickLblPos val="nextTo"/>
        <c:crossAx val="93772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275"/>
                  <c:y val="-0.23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2'!$C$61</c:f>
              <c:numCache/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l"/>
        <c:delete val="1"/>
        <c:majorTickMark val="out"/>
        <c:minorTickMark val="none"/>
        <c:tickLblPos val="nextTo"/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</c:scaling>
        <c:axPos val="b"/>
        <c:delete val="1"/>
        <c:majorTickMark val="out"/>
        <c:minorTickMark val="none"/>
        <c:tickLblPos val="nextTo"/>
        <c:crossAx val="213594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ports, EU, 2011Q3-2023Q3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change rate on same quarter of previous year and 'annual' change rate)</a:t>
            </a:r>
          </a:p>
        </c:rich>
      </c:tx>
      <c:layout>
        <c:manualLayout>
          <c:xMode val="edge"/>
          <c:yMode val="edge"/>
          <c:x val="0.004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2'!$A$1:$A$2</c:f>
              <c:strCache/>
            </c:strRef>
          </c:cat>
          <c:val>
            <c:numRef>
              <c:f>'Figure 2'!$B$1:$B$2</c:f>
              <c:numCache/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1"/>
        <c:majorTickMark val="out"/>
        <c:minorTickMark val="none"/>
        <c:tickLblPos val="nextTo"/>
        <c:crossAx val="1769571"/>
        <c:crosses val="autoZero"/>
        <c:auto val="1"/>
        <c:lblOffset val="100"/>
        <c:noMultiLvlLbl val="0"/>
      </c:catAx>
      <c:valAx>
        <c:axId val="1769571"/>
        <c:scaling>
          <c:orientation val="minMax"/>
        </c:scaling>
        <c:axPos val="l"/>
        <c:delete val="1"/>
        <c:majorTickMark val="out"/>
        <c:minorTickMark val="none"/>
        <c:tickLblPos val="nextTo"/>
        <c:crossAx val="5239240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475"/>
          <c:y val="0.03975"/>
          <c:w val="0.97075"/>
          <c:h val="0.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3'!$D$6</c:f>
              <c:strCache>
                <c:ptCount val="1"/>
                <c:pt idx="0">
                  <c:v>Liquid bulk goods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-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acaa62-7063-4261-aca5-83688e3631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3'!$E$6:$M$6</c:f>
              <c:numCache/>
            </c:numRef>
          </c:val>
        </c:ser>
        <c:ser>
          <c:idx val="1"/>
          <c:order val="1"/>
          <c:tx>
            <c:strRef>
              <c:f>'Figure 3'!$D$7</c:f>
              <c:strCache>
                <c:ptCount val="1"/>
                <c:pt idx="0">
                  <c:v>Dry bulk goods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162ac0-924f-4cf9-9feb-b24bf9de8d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3'!$E$7:$M$7</c:f>
              <c:numCache/>
            </c:numRef>
          </c:val>
        </c:ser>
        <c:ser>
          <c:idx val="2"/>
          <c:order val="2"/>
          <c:tx>
            <c:strRef>
              <c:f>'Figure 3'!$D$8</c:f>
              <c:strCache>
                <c:ptCount val="1"/>
                <c:pt idx="0">
                  <c:v>Large containers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ef9808-46c2-4a99-b263-307795102d4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3'!$E$8:$M$8</c:f>
              <c:numCache/>
            </c:numRef>
          </c:val>
        </c:ser>
        <c:ser>
          <c:idx val="3"/>
          <c:order val="3"/>
          <c:tx>
            <c:strRef>
              <c:f>'Figure 3'!$D$9</c:f>
              <c:strCache>
                <c:ptCount val="1"/>
                <c:pt idx="0">
                  <c:v>Ro-Ro mobile units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82352d-835c-4649-985f-da464da65d6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3'!$E$9:$M$9</c:f>
              <c:numCache/>
            </c:numRef>
          </c:val>
        </c:ser>
        <c:ser>
          <c:idx val="4"/>
          <c:order val="4"/>
          <c:tx>
            <c:strRef>
              <c:f>'Figure 3'!$D$10</c:f>
              <c:strCache>
                <c:ptCount val="1"/>
                <c:pt idx="0">
                  <c:v>Other cargo, not elsewhere specified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3'!$P$10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7d0efe-0a18-4e3d-9c1c-7c28b4c88ff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3'!$E$10:$M$10</c:f>
              <c:numCache/>
            </c:numRef>
          </c:val>
        </c:ser>
        <c:overlap val="100"/>
        <c:gapWidth val="55"/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9261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025"/>
          <c:w val="0.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125"/>
                  <c:y val="-0.19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3'!$S$6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l"/>
        <c:delete val="1"/>
        <c:majorTickMark val="out"/>
        <c:minorTickMark val="none"/>
        <c:tickLblPos val="nextTo"/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</c:scaling>
        <c:axPos val="b"/>
        <c:delete val="1"/>
        <c:majorTickMark val="out"/>
        <c:minorTickMark val="none"/>
        <c:tickLblPos val="nextTo"/>
        <c:crossAx val="149489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3725"/>
                  <c:y val="-0.19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3'!$S$7</c:f>
              <c:numCache/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l"/>
        <c:delete val="1"/>
        <c:majorTickMark val="out"/>
        <c:minorTickMark val="none"/>
        <c:tickLblPos val="nextTo"/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041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325"/>
                  <c:y val="-0.32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3'!$S$8</c:f>
              <c:numCache/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l"/>
        <c:delete val="1"/>
        <c:majorTickMark val="out"/>
        <c:minorTickMark val="none"/>
        <c:tickLblPos val="nextTo"/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0649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1675"/>
                  <c:y val="-0.23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3'!$S$9</c:f>
              <c:numCache/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l"/>
        <c:delete val="1"/>
        <c:majorTickMark val="out"/>
        <c:minorTickMark val="none"/>
        <c:tickLblPos val="nextTo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</c:scaling>
        <c:axPos val="b"/>
        <c:delete val="1"/>
        <c:majorTickMark val="out"/>
        <c:minorTickMark val="none"/>
        <c:tickLblPos val="nextTo"/>
        <c:crossAx val="6207114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"/>
          <c:y val="0.14825"/>
          <c:w val="0.91"/>
          <c:h val="0.185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45"/>
                  <c:y val="0.19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1'!$F$78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l"/>
        <c:delete val="1"/>
        <c:majorTickMark val="out"/>
        <c:minorTickMark val="none"/>
        <c:tickLblPos val="nextTo"/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50323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615"/>
                  <c:y val="-0.19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3'!$S$10</c:f>
              <c:numCache/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l"/>
        <c:delete val="1"/>
        <c:majorTickMark val="out"/>
        <c:minorTickMark val="none"/>
        <c:tickLblPos val="nextTo"/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</c:scaling>
        <c:axPos val="b"/>
        <c:delete val="1"/>
        <c:majorTickMark val="out"/>
        <c:minorTickMark val="none"/>
        <c:tickLblPos val="nextTo"/>
        <c:crossAx val="6170641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1025"/>
                  <c:y val="-0.19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3'!$O$6</c:f>
              <c:numCache/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l"/>
        <c:delete val="1"/>
        <c:majorTickMark val="out"/>
        <c:minorTickMark val="none"/>
        <c:tickLblPos val="nextTo"/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1636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011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2325"/>
                  <c:y val="0.26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3'!$O$7</c:f>
              <c:numCache/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l"/>
        <c:delete val="1"/>
        <c:majorTickMark val="out"/>
        <c:minorTickMark val="none"/>
        <c:tickLblPos val="nextTo"/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b"/>
        <c:delete val="1"/>
        <c:majorTickMark val="out"/>
        <c:minorTickMark val="none"/>
        <c:tickLblPos val="nextTo"/>
        <c:crossAx val="5511542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544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5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3'!$O$8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l"/>
        <c:delete val="1"/>
        <c:majorTickMark val="out"/>
        <c:minorTickMark val="none"/>
        <c:tickLblPos val="nextTo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b"/>
        <c:delete val="1"/>
        <c:majorTickMark val="out"/>
        <c:minorTickMark val="none"/>
        <c:tickLblPos val="nextTo"/>
        <c:crossAx val="351644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375"/>
                  <c:y val="0.069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3'!$O$9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l"/>
        <c:delete val="1"/>
        <c:majorTickMark val="out"/>
        <c:minorTickMark val="none"/>
        <c:tickLblPos val="nextTo"/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</c:scaling>
        <c:axPos val="b"/>
        <c:delete val="1"/>
        <c:majorTickMark val="out"/>
        <c:minorTickMark val="none"/>
        <c:tickLblPos val="nextTo"/>
        <c:crossAx val="297515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9475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3'!$O$10</c:f>
              <c:numCache/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l"/>
        <c:delete val="1"/>
        <c:majorTickMark val="out"/>
        <c:minorTickMark val="none"/>
        <c:tickLblPos val="nextTo"/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</c:scaling>
        <c:axPos val="b"/>
        <c:delete val="1"/>
        <c:majorTickMark val="out"/>
        <c:minorTickMark val="none"/>
        <c:tickLblPos val="nextTo"/>
        <c:crossAx val="610672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cargo,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1"/>
        <c:majorTickMark val="out"/>
        <c:minorTickMark val="none"/>
        <c:tickLblPos val="nextTo"/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</c:scaling>
        <c:axPos val="l"/>
        <c:delete val="1"/>
        <c:majorTickMark val="out"/>
        <c:minorTickMark val="none"/>
        <c:tickLblPos val="nextTo"/>
        <c:crossAx val="475013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395"/>
          <c:w val="0.928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4'!$H$7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4'!$H$8:$H$34</c:f>
              <c:numCache/>
            </c:numRef>
          </c:val>
        </c:ser>
        <c:ser>
          <c:idx val="1"/>
          <c:order val="1"/>
          <c:tx>
            <c:strRef>
              <c:f>'Figure 4'!$I$7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4'!$I$8:$I$34</c:f>
              <c:numCache/>
            </c:numRef>
          </c:val>
        </c:ser>
        <c:ser>
          <c:idx val="2"/>
          <c:order val="2"/>
          <c:tx>
            <c:strRef>
              <c:f>'Figure 4'!$J$7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4'!$J$8:$J$34</c:f>
              <c:numCache/>
            </c:numRef>
          </c:val>
        </c:ser>
        <c:overlap val="-25"/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  <c:max val="1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24018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"/>
          <c:y val="0.04275"/>
          <c:w val="0.797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4'!$H$7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4'!$H$42:$H$45</c:f>
              <c:numCache/>
            </c:numRef>
          </c:val>
        </c:ser>
        <c:ser>
          <c:idx val="1"/>
          <c:order val="1"/>
          <c:tx>
            <c:strRef>
              <c:f>'Figure 4'!$I$7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4'!$I$42:$I$45</c:f>
              <c:numCache/>
            </c:numRef>
          </c:val>
        </c:ser>
        <c:ser>
          <c:idx val="2"/>
          <c:order val="2"/>
          <c:tx>
            <c:strRef>
              <c:f>'Figure 4'!$J$7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4'!$J$42:$J$45</c:f>
              <c:numCache/>
            </c:numRef>
          </c:val>
        </c:ser>
        <c:overlap val="-25"/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10046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85"/>
          <c:y val="0.8225"/>
          <c:w val="0.263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ports, 2022Q3, 2023Q2 and 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1"/>
        <c:majorTickMark val="out"/>
        <c:minorTickMark val="none"/>
        <c:tickLblPos val="nextTo"/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</c:scaling>
        <c:axPos val="l"/>
        <c:delete val="1"/>
        <c:majorTickMark val="out"/>
        <c:minorTickMark val="none"/>
        <c:tickLblPos val="nextTo"/>
        <c:crossAx val="1008714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1"/>
                  <c:y val="0.18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1'!$F$90</c:f>
              <c:numCache/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l"/>
        <c:delete val="1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90445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43"/>
          <c:w val="0.91475"/>
          <c:h val="0.7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5'!$A$5</c:f>
              <c:strCache>
                <c:ptCount val="1"/>
                <c:pt idx="0">
                  <c:v>Short Sea Shipping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5'!$M$5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13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3930236f-4dba-4ac6-9d75-1632c2f1ff53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5'!$B$4:$J$4</c:f>
              <c:strCache/>
            </c:strRef>
          </c:cat>
          <c:val>
            <c:numRef>
              <c:f>'Figure 5'!$B$5:$J$5</c:f>
              <c:numCache/>
            </c:numRef>
          </c:val>
        </c:ser>
        <c:ser>
          <c:idx val="1"/>
          <c:order val="1"/>
          <c:tx>
            <c:strRef>
              <c:f>'Figure 5'!$A$6</c:f>
              <c:strCache>
                <c:ptCount val="1"/>
                <c:pt idx="0">
                  <c:v>Deep Sea Shipping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5'!$M$6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5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9d7c6d-53e0-4c3a-a811-e3e2fe3471f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5'!$B$4:$J$4</c:f>
              <c:strCache/>
            </c:strRef>
          </c:cat>
          <c:val>
            <c:numRef>
              <c:f>'Figure 5'!$B$6:$J$6</c:f>
              <c:numCache/>
            </c:numRef>
          </c:val>
        </c:ser>
        <c:ser>
          <c:idx val="2"/>
          <c:order val="2"/>
          <c:tx>
            <c:strRef>
              <c:f>'Figure 5'!$A$7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5'!$B$4:$J$4</c:f>
              <c:strCache/>
            </c:strRef>
          </c:cat>
          <c:val>
            <c:numRef>
              <c:f>'Figure 5'!$B$7:$J$7</c:f>
              <c:numCache/>
            </c:numRef>
          </c:val>
        </c:ser>
        <c:overlap val="100"/>
        <c:gapWidth val="55"/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auto val="1"/>
        <c:lblOffset val="100"/>
        <c:noMultiLvlLbl val="0"/>
      </c:catAx>
      <c:valAx>
        <c:axId val="386618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7523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95"/>
                  <c:y val="-0.07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5'!$P$5</c:f>
              <c:numCache/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l"/>
        <c:delete val="1"/>
        <c:majorTickMark val="out"/>
        <c:minorTickMark val="none"/>
        <c:tickLblPos val="nextTo"/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</c:scaling>
        <c:axPos val="b"/>
        <c:delete val="1"/>
        <c:majorTickMark val="out"/>
        <c:minorTickMark val="none"/>
        <c:tickLblPos val="nextTo"/>
        <c:crossAx val="124127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635"/>
                  <c:y val="-0.1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5'!$P$6</c:f>
              <c:numCache/>
            </c:numRef>
          </c:val>
        </c:ser>
        <c:axId val="65904614"/>
        <c:axId val="56270615"/>
      </c:barChart>
      <c:catAx>
        <c:axId val="65904614"/>
        <c:scaling>
          <c:orientation val="minMax"/>
        </c:scaling>
        <c:axPos val="l"/>
        <c:delete val="1"/>
        <c:majorTickMark val="out"/>
        <c:minorTickMark val="none"/>
        <c:tickLblPos val="nextTo"/>
        <c:crossAx val="56270615"/>
        <c:crosses val="autoZero"/>
        <c:auto val="1"/>
        <c:lblOffset val="100"/>
        <c:noMultiLvlLbl val="0"/>
      </c:catAx>
      <c:valAx>
        <c:axId val="56270615"/>
        <c:scaling>
          <c:orientation val="minMax"/>
        </c:scaling>
        <c:axPos val="b"/>
        <c:delete val="1"/>
        <c:majorTickMark val="out"/>
        <c:minorTickMark val="none"/>
        <c:tickLblPos val="nextTo"/>
        <c:crossAx val="6590461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27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5'!$L$6</c:f>
              <c:numCache/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l"/>
        <c:delete val="1"/>
        <c:majorTickMark val="out"/>
        <c:minorTickMark val="none"/>
        <c:tickLblPos val="nextTo"/>
        <c:crossAx val="61625937"/>
        <c:crosses val="autoZero"/>
        <c:auto val="1"/>
        <c:lblOffset val="100"/>
        <c:noMultiLvlLbl val="0"/>
      </c:catAx>
      <c:valAx>
        <c:axId val="61625937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34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9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5'!$L$5</c:f>
              <c:numCache/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l"/>
        <c:delete val="1"/>
        <c:majorTickMark val="out"/>
        <c:minorTickMark val="none"/>
        <c:tickLblPos val="nextTo"/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</c:scaling>
        <c:axPos val="b"/>
        <c:delete val="1"/>
        <c:majorTickMark val="out"/>
        <c:minorTickMark val="none"/>
        <c:tickLblPos val="nextTo"/>
        <c:crossAx val="177625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shipping,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5'!$A$1:$A$2</c:f>
              <c:strCache/>
            </c:strRef>
          </c:cat>
          <c:val>
            <c:numRef>
              <c:f>'Figure 5'!$B$1:$B$2</c:f>
              <c:numCache/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76741"/>
        <c:crosses val="autoZero"/>
        <c:auto val="1"/>
        <c:lblOffset val="100"/>
        <c:noMultiLvlLbl val="0"/>
      </c:catAx>
      <c:valAx>
        <c:axId val="63976741"/>
        <c:scaling>
          <c:orientation val="minMax"/>
        </c:scaling>
        <c:axPos val="l"/>
        <c:delete val="1"/>
        <c:majorTickMark val="out"/>
        <c:minorTickMark val="none"/>
        <c:tickLblPos val="nextTo"/>
        <c:crossAx val="2947814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3425"/>
          <c:w val="0.91475"/>
          <c:h val="0.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6'!$A$5</c:f>
              <c:strCache>
                <c:ptCount val="1"/>
                <c:pt idx="0">
                  <c:v>International extra-EU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4c9e3a2b-d5e3-45ed-9ffc-c0b5c64f9bf0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6'!$B$5:$J$5</c:f>
              <c:numCache/>
            </c:numRef>
          </c:val>
        </c:ser>
        <c:ser>
          <c:idx val="1"/>
          <c:order val="1"/>
          <c:tx>
            <c:strRef>
              <c:f>'Figure 6'!$A$6</c:f>
              <c:strCache>
                <c:ptCount val="1"/>
                <c:pt idx="0">
                  <c:v>International intra-EU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3d8201-f92b-4baf-ab9e-48586ce8a95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6'!$B$6:$J$6</c:f>
              <c:numCache/>
            </c:numRef>
          </c:val>
        </c:ser>
        <c:ser>
          <c:idx val="2"/>
          <c:order val="2"/>
          <c:tx>
            <c:strRef>
              <c:f>'Figure 6'!$A$7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3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35b288-de63-4c5e-9bd2-09c61415d9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6'!$B$7:$J$7</c:f>
              <c:numCache/>
            </c:numRef>
          </c:val>
        </c:ser>
        <c:ser>
          <c:idx val="3"/>
          <c:order val="3"/>
          <c:tx>
            <c:strRef>
              <c:f>'Figure 6'!$A$8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6'!$B$4:$J$4</c:f>
              <c:strCache/>
            </c:strRef>
          </c:cat>
          <c:val>
            <c:numRef>
              <c:f>'Figure 6'!$B$8:$J$8</c:f>
              <c:numCache/>
            </c:numRef>
          </c:val>
        </c:ser>
        <c:overlap val="100"/>
        <c:gapWidth val="55"/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9197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938"/>
          <c:w val="0.634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42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6'!$P$5</c:f>
              <c:numCache/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l"/>
        <c:delete val="1"/>
        <c:majorTickMark val="out"/>
        <c:minorTickMark val="none"/>
        <c:tickLblPos val="nextTo"/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</c:scaling>
        <c:axPos val="b"/>
        <c:delete val="1"/>
        <c:majorTickMark val="out"/>
        <c:minorTickMark val="none"/>
        <c:tickLblPos val="nextTo"/>
        <c:crossAx val="654926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6'!$P$7</c:f>
              <c:numCache/>
            </c:numRef>
          </c:val>
        </c:ser>
        <c:axId val="3305538"/>
        <c:axId val="29749843"/>
      </c:barChart>
      <c:catAx>
        <c:axId val="3305538"/>
        <c:scaling>
          <c:orientation val="minMax"/>
        </c:scaling>
        <c:axPos val="l"/>
        <c:delete val="1"/>
        <c:majorTickMark val="out"/>
        <c:minorTickMark val="none"/>
        <c:tickLblPos val="nextTo"/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</c:scaling>
        <c:axPos val="b"/>
        <c:delete val="1"/>
        <c:majorTickMark val="out"/>
        <c:minorTickMark val="none"/>
        <c:tickLblPos val="nextTo"/>
        <c:crossAx val="330553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3075"/>
                  <c:y val="-0.24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6'!$P$6</c:f>
              <c:numCache/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l"/>
        <c:delete val="1"/>
        <c:majorTickMark val="out"/>
        <c:minorTickMark val="none"/>
        <c:tickLblPos val="nextTo"/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</c:scaling>
        <c:axPos val="b"/>
        <c:delete val="1"/>
        <c:majorTickMark val="out"/>
        <c:minorTickMark val="none"/>
        <c:tickLblPos val="nextTo"/>
        <c:crossAx val="664219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6425"/>
                  <c:y val="0.04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1'!$F$102</c:f>
              <c:numCache/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l"/>
        <c:delete val="1"/>
        <c:majorTickMark val="out"/>
        <c:minorTickMark val="none"/>
        <c:tickLblPos val="nextTo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62101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6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6'!$L$5</c:f>
              <c:numCache/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l"/>
        <c:delete val="1"/>
        <c:majorTickMark val="out"/>
        <c:minorTickMark val="none"/>
        <c:tickLblPos val="nextTo"/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</c:scaling>
        <c:axPos val="b"/>
        <c:delete val="1"/>
        <c:majorTickMark val="out"/>
        <c:minorTickMark val="none"/>
        <c:tickLblPos val="nextTo"/>
        <c:crossAx val="1147256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1525"/>
                  <c:y val="-0.11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6'!$L$6</c:f>
              <c:numCache/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l"/>
        <c:delete val="1"/>
        <c:majorTickMark val="out"/>
        <c:minorTickMark val="none"/>
        <c:tickLblPos val="nextTo"/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</c:scaling>
        <c:axPos val="b"/>
        <c:delete val="1"/>
        <c:majorTickMark val="out"/>
        <c:minorTickMark val="none"/>
        <c:tickLblPos val="nextTo"/>
        <c:crossAx val="568626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415"/>
                  <c:y val="-0.107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6'!$L$7</c:f>
              <c:numCache/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l"/>
        <c:delete val="1"/>
        <c:majorTickMark val="out"/>
        <c:minorTickMark val="none"/>
        <c:tickLblPos val="nextTo"/>
        <c:crossAx val="46683899"/>
        <c:crosses val="autoZero"/>
        <c:auto val="1"/>
        <c:lblOffset val="100"/>
        <c:noMultiLvlLbl val="0"/>
      </c:catAx>
      <c:valAx>
        <c:axId val="46683899"/>
        <c:scaling>
          <c:orientation val="minMax"/>
        </c:scaling>
        <c:axPos val="b"/>
        <c:delete val="1"/>
        <c:majorTickMark val="out"/>
        <c:minorTickMark val="none"/>
        <c:tickLblPos val="nextTo"/>
        <c:crossAx val="4246980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transport,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8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1"/>
        <c:majorTickMark val="out"/>
        <c:minorTickMark val="none"/>
        <c:tickLblPos val="nextTo"/>
        <c:crossAx val="23299445"/>
        <c:crosses val="autoZero"/>
        <c:auto val="1"/>
        <c:lblOffset val="100"/>
        <c:noMultiLvlLbl val="0"/>
      </c:catAx>
      <c:valAx>
        <c:axId val="23299445"/>
        <c:scaling>
          <c:orientation val="minMax"/>
        </c:scaling>
        <c:axPos val="l"/>
        <c:delete val="1"/>
        <c:majorTickMark val="out"/>
        <c:minorTickMark val="none"/>
        <c:tickLblPos val="nextTo"/>
        <c:crossAx val="175019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4825"/>
          <c:w val="0.9147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7'!$A$5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-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c692ad-901e-4676-931b-438d131546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7'!$B$5:$J$5</c:f>
              <c:numCache/>
            </c:numRef>
          </c:val>
        </c:ser>
        <c:ser>
          <c:idx val="1"/>
          <c:order val="1"/>
          <c:tx>
            <c:strRef>
              <c:f>'Figure 7'!$A$6</c:f>
              <c:strCache>
                <c:ptCount val="1"/>
                <c:pt idx="0">
                  <c:v>Europe except EU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3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8f28d7-3aea-4888-92fd-8703a945ee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7'!$B$6:$J$6</c:f>
              <c:numCache/>
            </c:numRef>
          </c:val>
        </c:ser>
        <c:ser>
          <c:idx val="2"/>
          <c:order val="2"/>
          <c:tx>
            <c:strRef>
              <c:f>'Figure 7'!$A$7</c:f>
              <c:strCache>
                <c:ptCount val="1"/>
                <c:pt idx="0">
                  <c:v>America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53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1a4862dc-c26d-4a36-ae7c-a3dd0dbe8045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7'!$B$7:$J$7</c:f>
              <c:numCache/>
            </c:numRef>
          </c:val>
        </c:ser>
        <c:ser>
          <c:idx val="4"/>
          <c:order val="3"/>
          <c:tx>
            <c:strRef>
              <c:f>'Figure 7'!$A$8</c:f>
              <c:strCache>
                <c:ptCount val="1"/>
                <c:pt idx="0">
                  <c:v>Asia &amp; Oceania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472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9e9c8cb9-28c2-42a7-9636-afa0c45faeb1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7'!$B$8:$J$8</c:f>
              <c:numCache/>
            </c:numRef>
          </c:val>
        </c:ser>
        <c:ser>
          <c:idx val="3"/>
          <c:order val="4"/>
          <c:tx>
            <c:strRef>
              <c:f>'Figure 7'!$A$9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44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0c61bf0e-f690-469b-aba8-8d1633b0b844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7'!$B$9:$J$9</c:f>
              <c:numCache/>
            </c:numRef>
          </c:val>
        </c:ser>
        <c:ser>
          <c:idx val="5"/>
          <c:order val="5"/>
          <c:tx>
            <c:strRef>
              <c:f>'Figure 7'!$A$10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7'!$B$4:$J$4</c:f>
              <c:strCache/>
            </c:strRef>
          </c:cat>
          <c:val>
            <c:numRef>
              <c:f>'Figure 7'!$B$10:$J$10</c:f>
              <c:numCache/>
            </c:numRef>
          </c:val>
        </c:ser>
        <c:overlap val="100"/>
        <c:gapWidth val="55"/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auto val="1"/>
        <c:lblOffset val="100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3684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4"/>
                  <c:y val="-0.241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7'!$P$5</c:f>
              <c:numCache/>
            </c:numRef>
          </c:val>
        </c:ser>
        <c:axId val="6752904"/>
        <c:axId val="60776137"/>
      </c:barChart>
      <c:catAx>
        <c:axId val="6752904"/>
        <c:scaling>
          <c:orientation val="minMax"/>
        </c:scaling>
        <c:axPos val="l"/>
        <c:delete val="1"/>
        <c:majorTickMark val="out"/>
        <c:minorTickMark val="none"/>
        <c:tickLblPos val="nextTo"/>
        <c:crossAx val="60776137"/>
        <c:crosses val="autoZero"/>
        <c:auto val="1"/>
        <c:lblOffset val="100"/>
        <c:noMultiLvlLbl val="0"/>
      </c:catAx>
      <c:valAx>
        <c:axId val="60776137"/>
        <c:scaling>
          <c:orientation val="minMax"/>
        </c:scaling>
        <c:axPos val="b"/>
        <c:delete val="1"/>
        <c:majorTickMark val="out"/>
        <c:minorTickMark val="none"/>
        <c:tickLblPos val="nextTo"/>
        <c:crossAx val="67529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65"/>
                  <c:y val="-0.11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7'!$P$8</c:f>
              <c:numCache/>
            </c:numRef>
          </c:val>
        </c:ser>
        <c:axId val="10114322"/>
        <c:axId val="23920035"/>
      </c:barChart>
      <c:catAx>
        <c:axId val="10114322"/>
        <c:scaling>
          <c:orientation val="minMax"/>
        </c:scaling>
        <c:axPos val="l"/>
        <c:delete val="1"/>
        <c:majorTickMark val="out"/>
        <c:minorTickMark val="none"/>
        <c:tickLblPos val="nextTo"/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1143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5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7'!$P$6</c:f>
              <c:numCache/>
            </c:numRef>
          </c:val>
        </c:ser>
        <c:axId val="13953724"/>
        <c:axId val="58474653"/>
      </c:barChart>
      <c:catAx>
        <c:axId val="13953724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4653"/>
        <c:crosses val="autoZero"/>
        <c:auto val="1"/>
        <c:lblOffset val="100"/>
        <c:noMultiLvlLbl val="0"/>
      </c:catAx>
      <c:valAx>
        <c:axId val="58474653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37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02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7'!$P$7</c:f>
              <c:numCache/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l"/>
        <c:delete val="1"/>
        <c:majorTickMark val="out"/>
        <c:minorTickMark val="none"/>
        <c:tickLblPos val="nextTo"/>
        <c:crossAx val="38826423"/>
        <c:crosses val="autoZero"/>
        <c:auto val="1"/>
        <c:lblOffset val="100"/>
        <c:noMultiLvlLbl val="0"/>
      </c:catAx>
      <c:valAx>
        <c:axId val="3882642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098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4225"/>
                  <c:y val="-0.191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7'!$P$9</c:f>
              <c:numCache/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l"/>
        <c:delete val="1"/>
        <c:majorTickMark val="out"/>
        <c:minorTickMark val="none"/>
        <c:tickLblPos val="nextTo"/>
        <c:crossAx val="57932529"/>
        <c:crosses val="autoZero"/>
        <c:auto val="1"/>
        <c:lblOffset val="100"/>
        <c:noMultiLvlLbl val="0"/>
      </c:catAx>
      <c:valAx>
        <c:axId val="57932529"/>
        <c:scaling>
          <c:orientation val="minMax"/>
        </c:scaling>
        <c:axPos val="b"/>
        <c:delete val="1"/>
        <c:majorTickMark val="out"/>
        <c:minorTickMark val="none"/>
        <c:tickLblPos val="nextTo"/>
        <c:crossAx val="138934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-0.24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1'!$F$106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l"/>
        <c:delete val="1"/>
        <c:majorTickMark val="out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14219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3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7'!$L$7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l"/>
        <c:delete val="1"/>
        <c:majorTickMark val="out"/>
        <c:minorTickMark val="none"/>
        <c:tickLblPos val="nextTo"/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</c:scaling>
        <c:axPos val="b"/>
        <c:delete val="1"/>
        <c:majorTickMark val="out"/>
        <c:minorTickMark val="none"/>
        <c:tickLblPos val="nextTo"/>
        <c:crossAx val="5163071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75"/>
                  <c:y val="-0.15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7'!$L$6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l"/>
        <c:delete val="1"/>
        <c:majorTickMark val="out"/>
        <c:minorTickMark val="none"/>
        <c:tickLblPos val="nextTo"/>
        <c:crossAx val="57826757"/>
        <c:crosses val="autoZero"/>
        <c:auto val="1"/>
        <c:lblOffset val="100"/>
        <c:noMultiLvlLbl val="0"/>
      </c:catAx>
      <c:valAx>
        <c:axId val="57826757"/>
        <c:scaling>
          <c:orientation val="minMax"/>
        </c:scaling>
        <c:axPos val="b"/>
        <c:delete val="1"/>
        <c:majorTickMark val="out"/>
        <c:minorTickMark val="none"/>
        <c:tickLblPos val="nextTo"/>
        <c:crossAx val="213382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05"/>
                  <c:y val="-0.05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7'!$L$5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l"/>
        <c:delete val="1"/>
        <c:majorTickMark val="out"/>
        <c:minorTickMark val="none"/>
        <c:tickLblPos val="nextTo"/>
        <c:crossAx val="53455711"/>
        <c:crosses val="autoZero"/>
        <c:auto val="1"/>
        <c:lblOffset val="100"/>
        <c:noMultiLvlLbl val="0"/>
      </c:catAx>
      <c:valAx>
        <c:axId val="534557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67876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3"/>
                  <c:y val="-0.23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7'!$L$8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l"/>
        <c:delete val="1"/>
        <c:majorTickMark val="out"/>
        <c:minorTickMark val="none"/>
        <c:tickLblPos val="nextTo"/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33935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"/>
                  <c:y val="-0.15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7'!$L$9</c:f>
              <c:numCache/>
            </c:numRef>
          </c:val>
        </c:ser>
        <c:axId val="46072290"/>
        <c:axId val="11997427"/>
      </c:barChart>
      <c:catAx>
        <c:axId val="46072290"/>
        <c:scaling>
          <c:orientation val="minMax"/>
        </c:scaling>
        <c:axPos val="l"/>
        <c:delete val="1"/>
        <c:majorTickMark val="out"/>
        <c:minorTickMark val="none"/>
        <c:tickLblPos val="nextTo"/>
        <c:crossAx val="11997427"/>
        <c:crosses val="autoZero"/>
        <c:auto val="1"/>
        <c:lblOffset val="100"/>
        <c:noMultiLvlLbl val="0"/>
      </c:catAx>
      <c:valAx>
        <c:axId val="11997427"/>
        <c:scaling>
          <c:orientation val="minMax"/>
        </c:scaling>
        <c:axPos val="b"/>
        <c:delete val="1"/>
        <c:majorTickMark val="out"/>
        <c:minorTickMark val="none"/>
        <c:tickLblPos val="nextTo"/>
        <c:crossAx val="4607229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partner regions,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7'!$A$1:$A$2</c:f>
              <c:strCache/>
            </c:strRef>
          </c:cat>
          <c:val>
            <c:numRef>
              <c:f>'Figure 7'!$B$1:$B$2</c:f>
              <c:numCache/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b"/>
        <c:delete val="1"/>
        <c:majorTickMark val="out"/>
        <c:minorTickMark val="none"/>
        <c:tickLblPos val="nextTo"/>
        <c:crossAx val="32267501"/>
        <c:crosses val="autoZero"/>
        <c:auto val="1"/>
        <c:lblOffset val="100"/>
        <c:noMultiLvlLbl val="0"/>
      </c:catAx>
      <c:valAx>
        <c:axId val="32267501"/>
        <c:scaling>
          <c:orientation val="minMax"/>
        </c:scaling>
        <c:axPos val="l"/>
        <c:delete val="1"/>
        <c:majorTickMark val="out"/>
        <c:minorTickMark val="none"/>
        <c:tickLblPos val="nextTo"/>
        <c:crossAx val="408679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"/>
          <c:y val="0.02925"/>
          <c:w val="0.910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8'!$B$4:$B$4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8'!$B$5:$B$14</c:f>
              <c:numCache/>
            </c:numRef>
          </c:val>
        </c:ser>
        <c:ser>
          <c:idx val="1"/>
          <c:order val="1"/>
          <c:tx>
            <c:strRef>
              <c:f>'Figure 8'!$C$4:$C$4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8'!$C$5:$C$14</c:f>
              <c:numCache/>
            </c:numRef>
          </c:val>
        </c:ser>
        <c:ser>
          <c:idx val="2"/>
          <c:order val="2"/>
          <c:tx>
            <c:strRef>
              <c:f>'Figure 8'!$D$4:$D$4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8'!$D$5:$D$14</c:f>
              <c:numCache/>
            </c:numRef>
          </c:val>
        </c:ser>
        <c:ser>
          <c:idx val="3"/>
          <c:order val="3"/>
          <c:tx>
            <c:strRef>
              <c:f>'Figure 8'!$E$4:$E$4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8'!$E$5:$E$14</c:f>
              <c:numCache/>
            </c:numRef>
          </c:val>
        </c:ser>
        <c:ser>
          <c:idx val="4"/>
          <c:order val="4"/>
          <c:tx>
            <c:strRef>
              <c:f>'Figure 8'!$F$4:$F$4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8'!$F$5:$F$14</c:f>
              <c:numCache/>
            </c:numRef>
          </c:val>
        </c:ser>
        <c:overlap val="-25"/>
        <c:gapWidth val="219"/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30759"/>
        <c:crosses val="autoZero"/>
        <c:auto val="1"/>
        <c:lblOffset val="100"/>
        <c:noMultiLvlLbl val="0"/>
      </c:catAx>
      <c:valAx>
        <c:axId val="635307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19720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1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8'!$V$5</c:f>
              <c:numCache/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l"/>
        <c:delete val="1"/>
        <c:majorTickMark val="out"/>
        <c:minorTickMark val="none"/>
        <c:tickLblPos val="nextTo"/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</c:scaling>
        <c:axPos val="b"/>
        <c:delete val="1"/>
        <c:majorTickMark val="out"/>
        <c:minorTickMark val="none"/>
        <c:tickLblPos val="nextTo"/>
        <c:crossAx val="349059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0725"/>
                  <c:y val="-0.16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8'!$V$6</c:f>
              <c:numCache/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l"/>
        <c:delete val="1"/>
        <c:majorTickMark val="out"/>
        <c:minorTickMark val="none"/>
        <c:tickLblPos val="nextTo"/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</c:scaling>
        <c:axPos val="b"/>
        <c:delete val="1"/>
        <c:majorTickMark val="out"/>
        <c:minorTickMark val="none"/>
        <c:tickLblPos val="nextTo"/>
        <c:crossAx val="88072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075"/>
                  <c:y val="-0.22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8'!$V$7</c:f>
              <c:numCache/>
            </c:numRef>
          </c:val>
        </c:ser>
        <c:axId val="42297972"/>
        <c:axId val="45137429"/>
      </c:barChart>
      <c:catAx>
        <c:axId val="42297972"/>
        <c:scaling>
          <c:orientation val="minMax"/>
        </c:scaling>
        <c:axPos val="l"/>
        <c:delete val="1"/>
        <c:majorTickMark val="out"/>
        <c:minorTickMark val="none"/>
        <c:tickLblPos val="nextTo"/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979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Relationship Id="rId2" Type="http://schemas.openxmlformats.org/officeDocument/2006/relationships/chart" Target="/xl/charts/chart97.xml" /><Relationship Id="rId3" Type="http://schemas.openxmlformats.org/officeDocument/2006/relationships/chart" Target="/xl/charts/chart98.xml" /><Relationship Id="rId4" Type="http://schemas.openxmlformats.org/officeDocument/2006/relationships/chart" Target="/xl/charts/chart99.xml" /><Relationship Id="rId5" Type="http://schemas.openxmlformats.org/officeDocument/2006/relationships/chart" Target="/xl/charts/chart100.xml" /><Relationship Id="rId6" Type="http://schemas.openxmlformats.org/officeDocument/2006/relationships/chart" Target="/xl/charts/chart101.xml" /><Relationship Id="rId7" Type="http://schemas.openxmlformats.org/officeDocument/2006/relationships/chart" Target="/xl/charts/chart102.xml" /><Relationship Id="rId8" Type="http://schemas.openxmlformats.org/officeDocument/2006/relationships/chart" Target="/xl/charts/chart103.xml" /><Relationship Id="rId9" Type="http://schemas.openxmlformats.org/officeDocument/2006/relationships/chart" Target="/xl/charts/chart104.xml" /><Relationship Id="rId10" Type="http://schemas.openxmlformats.org/officeDocument/2006/relationships/chart" Target="/xl/charts/chart105.xml" /><Relationship Id="rId11" Type="http://schemas.openxmlformats.org/officeDocument/2006/relationships/chart" Target="/xl/charts/chart106.xml" /><Relationship Id="rId12" Type="http://schemas.openxmlformats.org/officeDocument/2006/relationships/chart" Target="/xl/charts/chart10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Relationship Id="rId2" Type="http://schemas.openxmlformats.org/officeDocument/2006/relationships/image" Target="../media/image1.png" /><Relationship Id="rId3" Type="http://schemas.openxmlformats.org/officeDocument/2006/relationships/chart" Target="/xl/charts/chart1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Relationship Id="rId9" Type="http://schemas.openxmlformats.org/officeDocument/2006/relationships/chart" Target="/xl/charts/chart63.xml" /><Relationship Id="rId10" Type="http://schemas.openxmlformats.org/officeDocument/2006/relationships/chart" Target="/xl/charts/chart64.xml" /><Relationship Id="rId11" Type="http://schemas.openxmlformats.org/officeDocument/2006/relationships/chart" Target="/xl/charts/chart65.xml" /><Relationship Id="rId12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0.08375</cdr:y>
    </cdr:from>
    <cdr:to>
      <cdr:x>0.99025</cdr:x>
      <cdr:y>0.95025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868275" cy="7353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0.94275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991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time series from 2021Q2 due to methodological improvement in the data reported by the Netherlands.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95250</xdr:rowOff>
    </xdr:from>
    <xdr:to>
      <xdr:col>15</xdr:col>
      <xdr:colOff>171450</xdr:colOff>
      <xdr:row>44</xdr:row>
      <xdr:rowOff>38100</xdr:rowOff>
    </xdr:to>
    <xdr:grpSp>
      <xdr:nvGrpSpPr>
        <xdr:cNvPr id="14" name="Group 13"/>
        <xdr:cNvGrpSpPr/>
      </xdr:nvGrpSpPr>
      <xdr:grpSpPr>
        <a:xfrm>
          <a:off x="133350" y="2114550"/>
          <a:ext cx="10287000" cy="5124450"/>
          <a:chOff x="133350" y="2110740"/>
          <a:chExt cx="10286999" cy="5127342"/>
        </a:xfrm>
      </xdr:grpSpPr>
      <xdr:grpSp>
        <xdr:nvGrpSpPr>
          <xdr:cNvPr id="8" name="Group 7"/>
          <xdr:cNvGrpSpPr/>
        </xdr:nvGrpSpPr>
        <xdr:grpSpPr>
          <a:xfrm>
            <a:off x="133350" y="2110740"/>
            <a:ext cx="10286999" cy="5127342"/>
            <a:chOff x="742950" y="2453640"/>
            <a:chExt cx="10166085" cy="4823515"/>
          </a:xfrm>
        </xdr:grpSpPr>
        <xdr:grpSp>
          <xdr:nvGrpSpPr>
            <xdr:cNvPr id="2" name="Group 1"/>
            <xdr:cNvGrpSpPr/>
          </xdr:nvGrpSpPr>
          <xdr:grpSpPr>
            <a:xfrm>
              <a:off x="742950" y="2453640"/>
              <a:ext cx="10166085" cy="4823515"/>
              <a:chOff x="742950" y="2447925"/>
              <a:chExt cx="10035870" cy="4829801"/>
            </a:xfrm>
          </xdr:grpSpPr>
          <xdr:graphicFrame macro="">
            <xdr:nvGraphicFramePr>
              <xdr:cNvPr id="5" name="Chart 4"/>
              <xdr:cNvGraphicFramePr/>
            </xdr:nvGraphicFramePr>
            <xdr:xfrm>
              <a:off x="742950" y="2447925"/>
              <a:ext cx="9343395" cy="4829801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730072" y="2638702"/>
                <a:ext cx="1048748" cy="457624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rate</a:t>
                </a: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552288" y="5053603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6" name="Chart 16"/>
              <xdr:cNvGraphicFramePr/>
            </xdr:nvGraphicFramePr>
            <xdr:xfrm>
              <a:off x="7482037" y="3747141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10" name="Chart 16"/>
              <xdr:cNvGraphicFramePr/>
            </xdr:nvGraphicFramePr>
            <xdr:xfrm>
              <a:off x="6232571" y="3684354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1" name="Chart 16"/>
              <xdr:cNvGraphicFramePr/>
            </xdr:nvGraphicFramePr>
            <xdr:xfrm>
              <a:off x="6270205" y="5182800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</xdr:grpSp>
        <xdr:sp macro="" textlink="">
          <xdr:nvSpPr>
            <xdr:cNvPr id="7" name="Text Box 43"/>
            <xdr:cNvSpPr txBox="1">
              <a:spLocks noChangeArrowheads="1"/>
            </xdr:cNvSpPr>
          </xdr:nvSpPr>
          <xdr:spPr bwMode="auto">
            <a:xfrm>
              <a:off x="8888526" y="4966691"/>
              <a:ext cx="353271" cy="323176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13" name="Text Box 43"/>
          <xdr:cNvSpPr txBox="1">
            <a:spLocks noChangeArrowheads="1"/>
          </xdr:cNvSpPr>
        </xdr:nvSpPr>
        <xdr:spPr bwMode="auto">
          <a:xfrm>
            <a:off x="8380951" y="3572032"/>
            <a:ext cx="352330" cy="333277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</xdr:grpSp>
    <xdr:clientData/>
  </xdr:twoCellAnchor>
  <xdr:twoCellAnchor>
    <xdr:from>
      <xdr:col>0</xdr:col>
      <xdr:colOff>28575</xdr:colOff>
      <xdr:row>45</xdr:row>
      <xdr:rowOff>0</xdr:rowOff>
    </xdr:from>
    <xdr:to>
      <xdr:col>15</xdr:col>
      <xdr:colOff>295275</xdr:colOff>
      <xdr:row>86</xdr:row>
      <xdr:rowOff>66675</xdr:rowOff>
    </xdr:to>
    <xdr:graphicFrame macro="">
      <xdr:nvGraphicFramePr>
        <xdr:cNvPr id="15" name="Chart 14"/>
        <xdr:cNvGraphicFramePr/>
      </xdr:nvGraphicFramePr>
      <xdr:xfrm>
        <a:off x="28575" y="7362825"/>
        <a:ext cx="10515600" cy="670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0.1375</cdr:y>
    </cdr:from>
    <cdr:to>
      <cdr:x>0.98625</cdr:x>
      <cdr:y>0.91575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20325" cy="55149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95250</xdr:rowOff>
    </xdr:from>
    <xdr:to>
      <xdr:col>15</xdr:col>
      <xdr:colOff>161925</xdr:colOff>
      <xdr:row>47</xdr:row>
      <xdr:rowOff>104775</xdr:rowOff>
    </xdr:to>
    <xdr:grpSp>
      <xdr:nvGrpSpPr>
        <xdr:cNvPr id="16" name="Group 15"/>
        <xdr:cNvGrpSpPr/>
      </xdr:nvGrpSpPr>
      <xdr:grpSpPr>
        <a:xfrm>
          <a:off x="133350" y="2295525"/>
          <a:ext cx="10220325" cy="5514975"/>
          <a:chOff x="129540" y="2295527"/>
          <a:chExt cx="10222229" cy="5511825"/>
        </a:xfrm>
      </xdr:grpSpPr>
      <xdr:grpSp>
        <xdr:nvGrpSpPr>
          <xdr:cNvPr id="7" name="Group 6"/>
          <xdr:cNvGrpSpPr/>
        </xdr:nvGrpSpPr>
        <xdr:grpSpPr>
          <a:xfrm>
            <a:off x="129540" y="2295527"/>
            <a:ext cx="10222229" cy="5511825"/>
            <a:chOff x="739140" y="2638427"/>
            <a:chExt cx="10026043" cy="5190164"/>
          </a:xfrm>
        </xdr:grpSpPr>
        <xdr:grpSp>
          <xdr:nvGrpSpPr>
            <xdr:cNvPr id="14" name="Group 13"/>
            <xdr:cNvGrpSpPr/>
          </xdr:nvGrpSpPr>
          <xdr:grpSpPr>
            <a:xfrm>
              <a:off x="739140" y="2638427"/>
              <a:ext cx="10026043" cy="5190164"/>
              <a:chOff x="742950" y="2628902"/>
              <a:chExt cx="10014832" cy="5208841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742950" y="2628902"/>
              <a:ext cx="9331320" cy="5208841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711232" y="2809909"/>
                <a:ext cx="1046550" cy="447960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</a:t>
                </a:r>
                <a:r>
                  <a:rPr lang="en-GB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rate</a:t>
                </a:r>
                <a:endParaRPr lang="en-GB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endParaRPr lang="en-US" sz="1200" b="0" i="0" u="none" strike="noStrike" baseline="0">
                  <a:solidFill>
                    <a:srgbClr val="333333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482932" y="5544551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5" name="Chart 16"/>
              <xdr:cNvGraphicFramePr/>
            </xdr:nvGraphicFramePr>
            <xdr:xfrm>
              <a:off x="7595599" y="3647230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9" name="Chart 16"/>
              <xdr:cNvGraphicFramePr/>
            </xdr:nvGraphicFramePr>
            <xdr:xfrm>
              <a:off x="7507969" y="4351726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0" name="Chart 16"/>
              <xdr:cNvGraphicFramePr/>
            </xdr:nvGraphicFramePr>
            <xdr:xfrm>
              <a:off x="6353760" y="5569293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  <xdr:graphicFrame macro="">
            <xdr:nvGraphicFramePr>
              <xdr:cNvPr id="11" name="Chart 16"/>
              <xdr:cNvGraphicFramePr/>
            </xdr:nvGraphicFramePr>
            <xdr:xfrm>
              <a:off x="6353760" y="4445485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6"/>
              </a:graphicData>
            </a:graphic>
          </xdr:graphicFrame>
          <xdr:graphicFrame macro="">
            <xdr:nvGraphicFramePr>
              <xdr:cNvPr id="12" name="Chart 16"/>
              <xdr:cNvGraphicFramePr/>
            </xdr:nvGraphicFramePr>
            <xdr:xfrm>
              <a:off x="6233582" y="3795682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</xdr:grpSp>
        <xdr:sp macro="" textlink="">
          <xdr:nvSpPr>
            <xdr:cNvPr id="17" name="Text Box 43"/>
            <xdr:cNvSpPr txBox="1">
              <a:spLocks noChangeArrowheads="1"/>
            </xdr:cNvSpPr>
          </xdr:nvSpPr>
          <xdr:spPr bwMode="auto">
            <a:xfrm>
              <a:off x="8810105" y="5717492"/>
              <a:ext cx="353418" cy="324385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B050"/>
                  </a:solidFill>
                  <a:latin typeface="Wingdings 3" panose="05040102010807070707" pitchFamily="18" charset="2"/>
                  <a:cs typeface="Arial"/>
                </a:rPr>
                <a:t>k</a:t>
              </a:r>
            </a:p>
          </xdr:txBody>
        </xdr:sp>
        <xdr:sp macro="" textlink="">
          <xdr:nvSpPr>
            <xdr:cNvPr id="6" name="Text Box 43"/>
            <xdr:cNvSpPr txBox="1">
              <a:spLocks noChangeArrowheads="1"/>
            </xdr:cNvSpPr>
          </xdr:nvSpPr>
          <xdr:spPr bwMode="auto">
            <a:xfrm>
              <a:off x="8800079" y="4253866"/>
              <a:ext cx="353418" cy="323088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8" name="Text Box 43"/>
          <xdr:cNvSpPr txBox="1">
            <a:spLocks noChangeArrowheads="1"/>
          </xdr:cNvSpPr>
        </xdr:nvSpPr>
        <xdr:spPr bwMode="auto">
          <a:xfrm>
            <a:off x="8343101" y="3342774"/>
            <a:ext cx="362889" cy="35137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0</xdr:col>
      <xdr:colOff>28575</xdr:colOff>
      <xdr:row>48</xdr:row>
      <xdr:rowOff>0</xdr:rowOff>
    </xdr:from>
    <xdr:to>
      <xdr:col>15</xdr:col>
      <xdr:colOff>285750</xdr:colOff>
      <xdr:row>91</xdr:row>
      <xdr:rowOff>123825</xdr:rowOff>
    </xdr:to>
    <xdr:graphicFrame macro="">
      <xdr:nvGraphicFramePr>
        <xdr:cNvPr id="18" name="Chart 17"/>
        <xdr:cNvGraphicFramePr/>
      </xdr:nvGraphicFramePr>
      <xdr:xfrm>
        <a:off x="28575" y="7867650"/>
        <a:ext cx="10448925" cy="708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0.1585</cdr:y>
    </cdr:from>
    <cdr:to>
      <cdr:x>0.98625</cdr:x>
      <cdr:y>0.90125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20325" cy="45720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0.89225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114300</xdr:rowOff>
    </xdr:from>
    <xdr:to>
      <xdr:col>15</xdr:col>
      <xdr:colOff>161925</xdr:colOff>
      <xdr:row>43</xdr:row>
      <xdr:rowOff>152400</xdr:rowOff>
    </xdr:to>
    <xdr:grpSp>
      <xdr:nvGrpSpPr>
        <xdr:cNvPr id="6" name="Group 5"/>
        <xdr:cNvGrpSpPr/>
      </xdr:nvGrpSpPr>
      <xdr:grpSpPr>
        <a:xfrm>
          <a:off x="161925" y="2676525"/>
          <a:ext cx="10220325" cy="4572000"/>
          <a:chOff x="161925" y="2672715"/>
          <a:chExt cx="10221938" cy="4579830"/>
        </a:xfrm>
      </xdr:grpSpPr>
      <xdr:grpSp>
        <xdr:nvGrpSpPr>
          <xdr:cNvPr id="8" name="Group 7"/>
          <xdr:cNvGrpSpPr/>
        </xdr:nvGrpSpPr>
        <xdr:grpSpPr>
          <a:xfrm>
            <a:off x="161925" y="2672715"/>
            <a:ext cx="10221938" cy="4579830"/>
            <a:chOff x="742950" y="2996565"/>
            <a:chExt cx="10101434" cy="4308447"/>
          </a:xfrm>
        </xdr:grpSpPr>
        <xdr:grpSp>
          <xdr:nvGrpSpPr>
            <xdr:cNvPr id="20" name="Group 19"/>
            <xdr:cNvGrpSpPr/>
          </xdr:nvGrpSpPr>
          <xdr:grpSpPr>
            <a:xfrm>
              <a:off x="742950" y="2996565"/>
              <a:ext cx="10101434" cy="4308447"/>
              <a:chOff x="742950" y="3076575"/>
              <a:chExt cx="9988134" cy="4314062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742950" y="3076575"/>
              <a:ext cx="9358882" cy="4314062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682330" y="3275022"/>
                <a:ext cx="1048754" cy="447584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</a:t>
                </a:r>
                <a:r>
                  <a:rPr lang="en-GB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rate</a:t>
                </a:r>
                <a:endParaRPr lang="en-GB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endParaRPr lang="en-US" sz="1200" b="0" i="0" u="none" strike="noStrike" baseline="0">
                  <a:solidFill>
                    <a:srgbClr val="333333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435000" y="5714624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5" name="Chart 16"/>
              <xdr:cNvGraphicFramePr/>
            </xdr:nvGraphicFramePr>
            <xdr:xfrm>
              <a:off x="7597307" y="4256471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12" name="Chart 16"/>
              <xdr:cNvGraphicFramePr/>
            </xdr:nvGraphicFramePr>
            <xdr:xfrm>
              <a:off x="7557354" y="5022217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3" name="Chart 16"/>
              <xdr:cNvGraphicFramePr/>
            </xdr:nvGraphicFramePr>
            <xdr:xfrm>
              <a:off x="7482443" y="4625323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  <xdr:graphicFrame macro="">
            <xdr:nvGraphicFramePr>
              <xdr:cNvPr id="14" name="Chart 16"/>
              <xdr:cNvGraphicFramePr/>
            </xdr:nvGraphicFramePr>
            <xdr:xfrm>
              <a:off x="7529887" y="3941544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6"/>
              </a:graphicData>
            </a:graphic>
          </xdr:graphicFrame>
          <xdr:graphicFrame macro="">
            <xdr:nvGraphicFramePr>
              <xdr:cNvPr id="15" name="Chart 16"/>
              <xdr:cNvGraphicFramePr/>
            </xdr:nvGraphicFramePr>
            <xdr:xfrm>
              <a:off x="6261394" y="4555220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  <xdr:graphicFrame macro="">
            <xdr:nvGraphicFramePr>
              <xdr:cNvPr id="16" name="Chart 16"/>
              <xdr:cNvGraphicFramePr/>
            </xdr:nvGraphicFramePr>
            <xdr:xfrm>
              <a:off x="6271382" y="4994176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8"/>
              </a:graphicData>
            </a:graphic>
          </xdr:graphicFrame>
          <xdr:graphicFrame macro="">
            <xdr:nvGraphicFramePr>
              <xdr:cNvPr id="17" name="Chart 16"/>
              <xdr:cNvGraphicFramePr/>
            </xdr:nvGraphicFramePr>
            <xdr:xfrm>
              <a:off x="6381252" y="5838653"/>
              <a:ext cx="3008925" cy="303063"/>
            </xdr:xfrm>
            <a:graphic>
              <a:graphicData uri="http://schemas.openxmlformats.org/drawingml/2006/chart">
                <c:chart xmlns:c="http://schemas.openxmlformats.org/drawingml/2006/chart" r:id="rId9"/>
              </a:graphicData>
            </a:graphic>
          </xdr:graphicFrame>
          <xdr:graphicFrame macro="">
            <xdr:nvGraphicFramePr>
              <xdr:cNvPr id="18" name="Chart 16"/>
              <xdr:cNvGraphicFramePr/>
            </xdr:nvGraphicFramePr>
            <xdr:xfrm>
              <a:off x="6221441" y="4205781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10"/>
              </a:graphicData>
            </a:graphic>
          </xdr:graphicFrame>
          <xdr:graphicFrame macro="">
            <xdr:nvGraphicFramePr>
              <xdr:cNvPr id="19" name="Chart 16"/>
              <xdr:cNvGraphicFramePr/>
            </xdr:nvGraphicFramePr>
            <xdr:xfrm>
              <a:off x="6276376" y="3866048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11"/>
              </a:graphicData>
            </a:graphic>
          </xdr:graphicFrame>
        </xdr:grpSp>
        <xdr:sp macro="" textlink="">
          <xdr:nvSpPr>
            <xdr:cNvPr id="22" name="Text Box 43"/>
            <xdr:cNvSpPr txBox="1">
              <a:spLocks noChangeArrowheads="1"/>
            </xdr:cNvSpPr>
          </xdr:nvSpPr>
          <xdr:spPr bwMode="auto">
            <a:xfrm>
              <a:off x="8899858" y="5564399"/>
              <a:ext cx="345974" cy="319902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11" name="Text Box 43"/>
          <xdr:cNvSpPr txBox="1">
            <a:spLocks noChangeArrowheads="1"/>
          </xdr:cNvSpPr>
        </xdr:nvSpPr>
        <xdr:spPr bwMode="auto">
          <a:xfrm>
            <a:off x="8428917" y="3600131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7" name="Text Box 43"/>
          <xdr:cNvSpPr txBox="1">
            <a:spLocks noChangeArrowheads="1"/>
          </xdr:cNvSpPr>
        </xdr:nvSpPr>
        <xdr:spPr bwMode="auto">
          <a:xfrm>
            <a:off x="8439139" y="4000866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23" name="Text Box 43"/>
          <xdr:cNvSpPr txBox="1">
            <a:spLocks noChangeArrowheads="1"/>
          </xdr:cNvSpPr>
        </xdr:nvSpPr>
        <xdr:spPr bwMode="auto">
          <a:xfrm>
            <a:off x="8449361" y="4380992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24" name="Text Box 43"/>
          <xdr:cNvSpPr txBox="1">
            <a:spLocks noChangeArrowheads="1"/>
          </xdr:cNvSpPr>
        </xdr:nvSpPr>
        <xdr:spPr bwMode="auto">
          <a:xfrm>
            <a:off x="8421251" y="4857294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</xdr:grpSp>
    <xdr:clientData/>
  </xdr:twoCellAnchor>
  <xdr:twoCellAnchor>
    <xdr:from>
      <xdr:col>0</xdr:col>
      <xdr:colOff>28575</xdr:colOff>
      <xdr:row>44</xdr:row>
      <xdr:rowOff>0</xdr:rowOff>
    </xdr:from>
    <xdr:to>
      <xdr:col>15</xdr:col>
      <xdr:colOff>257175</xdr:colOff>
      <xdr:row>82</xdr:row>
      <xdr:rowOff>0</xdr:rowOff>
    </xdr:to>
    <xdr:graphicFrame macro="">
      <xdr:nvGraphicFramePr>
        <xdr:cNvPr id="9" name="Chart 8"/>
        <xdr:cNvGraphicFramePr/>
      </xdr:nvGraphicFramePr>
      <xdr:xfrm>
        <a:off x="28575" y="7258050"/>
        <a:ext cx="10448925" cy="6153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0.12875</cdr:y>
    </cdr:from>
    <cdr:to>
      <cdr:x>0.98525</cdr:x>
      <cdr:y>0.92125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9448800" cy="5991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gross weight of goods handled in main ports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11</xdr:col>
      <xdr:colOff>581025</xdr:colOff>
      <xdr:row>59</xdr:row>
      <xdr:rowOff>38100</xdr:rowOff>
    </xdr:to>
    <xdr:grpSp>
      <xdr:nvGrpSpPr>
        <xdr:cNvPr id="23" name="Group 22"/>
        <xdr:cNvGrpSpPr/>
      </xdr:nvGrpSpPr>
      <xdr:grpSpPr>
        <a:xfrm>
          <a:off x="0" y="3609975"/>
          <a:ext cx="9448800" cy="5991225"/>
          <a:chOff x="119061" y="3114675"/>
          <a:chExt cx="9521172" cy="5636642"/>
        </a:xfrm>
      </xdr:grpSpPr>
      <xdr:graphicFrame macro="">
        <xdr:nvGraphicFramePr>
          <xdr:cNvPr id="2" name="Chart 1"/>
          <xdr:cNvGraphicFramePr/>
        </xdr:nvGraphicFramePr>
        <xdr:xfrm>
          <a:off x="119061" y="3114675"/>
          <a:ext cx="9521172" cy="56366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AutoShape 33"/>
          <xdr:cNvSpPr>
            <a:spLocks/>
          </xdr:cNvSpPr>
        </xdr:nvSpPr>
        <xdr:spPr bwMode="auto">
          <a:xfrm rot="5400000">
            <a:off x="1273503" y="3255591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2149451" y="3964399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3006356" y="5255190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3891825" y="5422880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758252" y="5219961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5617538" y="5751214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AutoShape 33"/>
          <xdr:cNvSpPr>
            <a:spLocks/>
          </xdr:cNvSpPr>
        </xdr:nvSpPr>
        <xdr:spPr bwMode="auto">
          <a:xfrm rot="5400000">
            <a:off x="6493486" y="5932996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10" name="AutoShape 33"/>
          <xdr:cNvSpPr>
            <a:spLocks/>
          </xdr:cNvSpPr>
        </xdr:nvSpPr>
        <xdr:spPr bwMode="auto">
          <a:xfrm rot="5400000">
            <a:off x="7350391" y="5091727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11" name="AutoShape 33"/>
          <xdr:cNvSpPr>
            <a:spLocks/>
          </xdr:cNvSpPr>
        </xdr:nvSpPr>
        <xdr:spPr bwMode="auto">
          <a:xfrm rot="5400000">
            <a:off x="8226339" y="6351517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AutoShape 33"/>
          <xdr:cNvSpPr>
            <a:spLocks/>
          </xdr:cNvSpPr>
        </xdr:nvSpPr>
        <xdr:spPr bwMode="auto">
          <a:xfrm rot="5400000">
            <a:off x="9073723" y="6437475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13" name="Chart 16"/>
          <xdr:cNvGraphicFramePr/>
        </xdr:nvGraphicFramePr>
        <xdr:xfrm>
          <a:off x="1130686" y="3261228"/>
          <a:ext cx="2780182" cy="2240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4" name="Chart 16"/>
          <xdr:cNvGraphicFramePr/>
        </xdr:nvGraphicFramePr>
        <xdr:xfrm>
          <a:off x="1306827" y="3971445"/>
          <a:ext cx="2780182" cy="22405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5" name="Chart 16"/>
          <xdr:cNvGraphicFramePr/>
        </xdr:nvGraphicFramePr>
        <xdr:xfrm>
          <a:off x="533232" y="5270691"/>
          <a:ext cx="2780182" cy="22405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6" name="Chart 16"/>
          <xdr:cNvGraphicFramePr/>
        </xdr:nvGraphicFramePr>
        <xdr:xfrm>
          <a:off x="1944746" y="5436972"/>
          <a:ext cx="2780182" cy="2240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456509" y="5235462"/>
          <a:ext cx="2780182" cy="22405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8" name="Chart 16"/>
          <xdr:cNvGraphicFramePr/>
        </xdr:nvGraphicFramePr>
        <xdr:xfrm>
          <a:off x="3575246" y="5765306"/>
          <a:ext cx="2780182" cy="22405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9" name="Chart 16"/>
          <xdr:cNvGraphicFramePr/>
        </xdr:nvGraphicFramePr>
        <xdr:xfrm>
          <a:off x="4141756" y="5930178"/>
          <a:ext cx="2780182" cy="22405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20" name="Chart 16"/>
          <xdr:cNvGraphicFramePr/>
        </xdr:nvGraphicFramePr>
        <xdr:xfrm>
          <a:off x="6195949" y="5124138"/>
          <a:ext cx="2780182" cy="22405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21" name="Chart 16"/>
          <xdr:cNvGraphicFramePr/>
        </xdr:nvGraphicFramePr>
        <xdr:xfrm>
          <a:off x="5924596" y="6348698"/>
          <a:ext cx="2780182" cy="22405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22" name="Chart 16"/>
          <xdr:cNvGraphicFramePr/>
        </xdr:nvGraphicFramePr>
        <xdr:xfrm>
          <a:off x="6679149" y="6452976"/>
          <a:ext cx="2780182" cy="224057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  <xdr:twoCellAnchor>
    <xdr:from>
      <xdr:col>0</xdr:col>
      <xdr:colOff>28575</xdr:colOff>
      <xdr:row>60</xdr:row>
      <xdr:rowOff>0</xdr:rowOff>
    </xdr:from>
    <xdr:to>
      <xdr:col>12</xdr:col>
      <xdr:colOff>228600</xdr:colOff>
      <xdr:row>106</xdr:row>
      <xdr:rowOff>114300</xdr:rowOff>
    </xdr:to>
    <xdr:graphicFrame macro="">
      <xdr:nvGraphicFramePr>
        <xdr:cNvPr id="24" name="Chart 23"/>
        <xdr:cNvGraphicFramePr/>
      </xdr:nvGraphicFramePr>
      <xdr:xfrm>
        <a:off x="28575" y="9725025"/>
        <a:ext cx="9677400" cy="756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0.09225</cdr:y>
    </cdr:from>
    <cdr:to>
      <cdr:x>0.989</cdr:x>
      <cdr:y>0.9455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611100" cy="6591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0.937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trade flows are ranked based on gross weight of goods handled during the third quarter of 2023.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33</xdr:row>
      <xdr:rowOff>123825</xdr:rowOff>
    </xdr:from>
    <xdr:to>
      <xdr:col>17</xdr:col>
      <xdr:colOff>266700</xdr:colOff>
      <xdr:row>74</xdr:row>
      <xdr:rowOff>76200</xdr:rowOff>
    </xdr:to>
    <xdr:grpSp>
      <xdr:nvGrpSpPr>
        <xdr:cNvPr id="4" name="Group 3"/>
        <xdr:cNvGrpSpPr/>
      </xdr:nvGrpSpPr>
      <xdr:grpSpPr>
        <a:xfrm>
          <a:off x="800100" y="6219825"/>
          <a:ext cx="12611100" cy="6591300"/>
          <a:chOff x="800101" y="6137063"/>
          <a:chExt cx="12579349" cy="6459220"/>
        </a:xfrm>
      </xdr:grpSpPr>
      <xdr:graphicFrame macro="">
        <xdr:nvGraphicFramePr>
          <xdr:cNvPr id="3" name="Chart 2"/>
          <xdr:cNvGraphicFramePr/>
        </xdr:nvGraphicFramePr>
        <xdr:xfrm>
          <a:off x="800101" y="6137063"/>
          <a:ext cx="12579349" cy="64592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6624" y="12129604"/>
            <a:ext cx="4758139" cy="232532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0</xdr:col>
      <xdr:colOff>28575</xdr:colOff>
      <xdr:row>75</xdr:row>
      <xdr:rowOff>0</xdr:rowOff>
    </xdr:from>
    <xdr:to>
      <xdr:col>16</xdr:col>
      <xdr:colOff>266700</xdr:colOff>
      <xdr:row>122</xdr:row>
      <xdr:rowOff>114300</xdr:rowOff>
    </xdr:to>
    <xdr:graphicFrame macro="">
      <xdr:nvGraphicFramePr>
        <xdr:cNvPr id="6" name="Chart 5"/>
        <xdr:cNvGraphicFramePr/>
      </xdr:nvGraphicFramePr>
      <xdr:xfrm>
        <a:off x="28575" y="12896850"/>
        <a:ext cx="12839700" cy="772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133350</xdr:rowOff>
    </xdr:from>
    <xdr:to>
      <xdr:col>20</xdr:col>
      <xdr:colOff>552450</xdr:colOff>
      <xdr:row>46</xdr:row>
      <xdr:rowOff>114300</xdr:rowOff>
    </xdr:to>
    <xdr:grpSp>
      <xdr:nvGrpSpPr>
        <xdr:cNvPr id="2" name="Group 1"/>
        <xdr:cNvGrpSpPr/>
      </xdr:nvGrpSpPr>
      <xdr:grpSpPr>
        <a:xfrm>
          <a:off x="781050" y="676275"/>
          <a:ext cx="12858750" cy="7353300"/>
          <a:chOff x="764274" y="493582"/>
          <a:chExt cx="12559898" cy="7139319"/>
        </a:xfrm>
      </xdr:grpSpPr>
      <xdr:graphicFrame macro="">
        <xdr:nvGraphicFramePr>
          <xdr:cNvPr id="3" name="Chart 11"/>
          <xdr:cNvGraphicFramePr/>
        </xdr:nvGraphicFramePr>
        <xdr:xfrm>
          <a:off x="7819797" y="1341376"/>
          <a:ext cx="2653278" cy="2623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7"/>
          <xdr:cNvGraphicFramePr/>
        </xdr:nvGraphicFramePr>
        <xdr:xfrm>
          <a:off x="11176429" y="1967851"/>
          <a:ext cx="2056683" cy="29092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351941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AutoShape 22"/>
          <xdr:cNvSpPr>
            <a:spLocks noChangeArrowheads="1"/>
          </xdr:cNvSpPr>
        </xdr:nvSpPr>
        <xdr:spPr bwMode="auto">
          <a:xfrm>
            <a:off x="12661637" y="2269488"/>
            <a:ext cx="646835" cy="387308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8" name="AutoShape 23"/>
          <xdr:cNvSpPr>
            <a:spLocks noChangeArrowheads="1"/>
          </xdr:cNvSpPr>
        </xdr:nvSpPr>
        <xdr:spPr bwMode="auto">
          <a:xfrm>
            <a:off x="11672545" y="1948218"/>
            <a:ext cx="646835" cy="387308"/>
          </a:xfrm>
          <a:prstGeom prst="star16">
            <a:avLst>
              <a:gd name="adj" fmla="val 34643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" name="AutoShape 9"/>
          <xdr:cNvSpPr>
            <a:spLocks noChangeArrowheads="1"/>
          </xdr:cNvSpPr>
        </xdr:nvSpPr>
        <xdr:spPr bwMode="auto">
          <a:xfrm>
            <a:off x="11286329" y="957638"/>
            <a:ext cx="756734" cy="417650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10" name="Chart 11"/>
          <xdr:cNvGraphicFramePr/>
        </xdr:nvGraphicFramePr>
        <xdr:xfrm>
          <a:off x="2623139" y="1816141"/>
          <a:ext cx="2546519" cy="27307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6259229" y="1050449"/>
          <a:ext cx="2511980" cy="29985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3" name="Chart 11"/>
          <xdr:cNvGraphicFramePr/>
        </xdr:nvGraphicFramePr>
        <xdr:xfrm>
          <a:off x="5320377" y="1346731"/>
          <a:ext cx="2549659" cy="27843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5053479" y="1505580"/>
          <a:ext cx="2533959" cy="25880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1"/>
          <xdr:cNvGraphicFramePr/>
        </xdr:nvGraphicFramePr>
        <xdr:xfrm>
          <a:off x="6921764" y="823776"/>
          <a:ext cx="2659558" cy="330194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1"/>
          <xdr:cNvGraphicFramePr/>
        </xdr:nvGraphicFramePr>
        <xdr:xfrm>
          <a:off x="9575042" y="1023676"/>
          <a:ext cx="2474300" cy="28735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 macro="" textlink="">
        <xdr:nvSpPr>
          <xdr:cNvPr id="17" name="AutoShape 10"/>
          <xdr:cNvSpPr>
            <a:spLocks noChangeArrowheads="1"/>
          </xdr:cNvSpPr>
        </xdr:nvSpPr>
        <xdr:spPr bwMode="auto">
          <a:xfrm>
            <a:off x="12206341" y="1278907"/>
            <a:ext cx="756734" cy="417650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18" name="Chart 11"/>
          <xdr:cNvGraphicFramePr/>
        </xdr:nvGraphicFramePr>
        <xdr:xfrm>
          <a:off x="10557854" y="1416339"/>
          <a:ext cx="2464880" cy="27664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24" name="Chart 11"/>
          <xdr:cNvGraphicFramePr/>
        </xdr:nvGraphicFramePr>
        <xdr:xfrm>
          <a:off x="8435232" y="1228932"/>
          <a:ext cx="2499420" cy="255231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27" name="Chart 11"/>
          <xdr:cNvGraphicFramePr/>
        </xdr:nvGraphicFramePr>
        <xdr:xfrm>
          <a:off x="3370453" y="1591252"/>
          <a:ext cx="2612459" cy="257015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sp macro="" textlink="">
        <xdr:nvSpPr>
          <xdr:cNvPr id="28" name="Line 4"/>
          <xdr:cNvSpPr>
            <a:spLocks noChangeShapeType="1"/>
          </xdr:cNvSpPr>
        </xdr:nvSpPr>
        <xdr:spPr bwMode="auto">
          <a:xfrm>
            <a:off x="12130982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AutoShape 42"/>
          <xdr:cNvSpPr>
            <a:spLocks/>
          </xdr:cNvSpPr>
        </xdr:nvSpPr>
        <xdr:spPr bwMode="auto">
          <a:xfrm rot="5400000">
            <a:off x="5832193" y="1453820"/>
            <a:ext cx="144439" cy="719286"/>
          </a:xfrm>
          <a:prstGeom prst="leftBrace">
            <a:avLst>
              <a:gd name="adj1" fmla="val 6633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Line 4"/>
          <xdr:cNvSpPr>
            <a:spLocks noChangeShapeType="1"/>
          </xdr:cNvSpPr>
        </xdr:nvSpPr>
        <xdr:spPr bwMode="auto">
          <a:xfrm>
            <a:off x="5436556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"/>
          <xdr:cNvSpPr>
            <a:spLocks noChangeShapeType="1"/>
          </xdr:cNvSpPr>
        </xdr:nvSpPr>
        <xdr:spPr bwMode="auto">
          <a:xfrm>
            <a:off x="8303353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AutoShape 42"/>
          <xdr:cNvSpPr>
            <a:spLocks/>
          </xdr:cNvSpPr>
        </xdr:nvSpPr>
        <xdr:spPr bwMode="auto">
          <a:xfrm rot="5400000">
            <a:off x="6821285" y="1250350"/>
            <a:ext cx="138159" cy="719286"/>
          </a:xfrm>
          <a:prstGeom prst="leftBrace">
            <a:avLst>
              <a:gd name="adj1" fmla="val 70768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AutoShape 36"/>
          <xdr:cNvSpPr>
            <a:spLocks/>
          </xdr:cNvSpPr>
        </xdr:nvSpPr>
        <xdr:spPr bwMode="auto">
          <a:xfrm rot="5400000">
            <a:off x="7747577" y="1041525"/>
            <a:ext cx="138159" cy="719286"/>
          </a:xfrm>
          <a:prstGeom prst="leftBrace">
            <a:avLst>
              <a:gd name="adj1" fmla="val 6714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Line 2"/>
          <xdr:cNvSpPr>
            <a:spLocks noChangeShapeType="1"/>
          </xdr:cNvSpPr>
        </xdr:nvSpPr>
        <xdr:spPr bwMode="auto">
          <a:xfrm>
            <a:off x="9270465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3"/>
          <xdr:cNvSpPr>
            <a:spLocks noChangeShapeType="1"/>
          </xdr:cNvSpPr>
        </xdr:nvSpPr>
        <xdr:spPr bwMode="auto">
          <a:xfrm>
            <a:off x="11179569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42" name="Line 5"/>
          <xdr:cNvSpPr>
            <a:spLocks noChangeShapeType="1"/>
          </xdr:cNvSpPr>
        </xdr:nvSpPr>
        <xdr:spPr bwMode="auto">
          <a:xfrm>
            <a:off x="10215597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AutoShape 25"/>
          <xdr:cNvSpPr>
            <a:spLocks/>
          </xdr:cNvSpPr>
        </xdr:nvSpPr>
        <xdr:spPr bwMode="auto">
          <a:xfrm rot="5400000">
            <a:off x="11578346" y="1054019"/>
            <a:ext cx="138159" cy="719286"/>
          </a:xfrm>
          <a:prstGeom prst="leftBrace">
            <a:avLst>
              <a:gd name="adj1" fmla="val 67115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AutoShape 26"/>
          <xdr:cNvSpPr>
            <a:spLocks/>
          </xdr:cNvSpPr>
        </xdr:nvSpPr>
        <xdr:spPr bwMode="auto">
          <a:xfrm rot="5400000">
            <a:off x="10623794" y="1171817"/>
            <a:ext cx="141299" cy="719286"/>
          </a:xfrm>
          <a:prstGeom prst="leftBrace">
            <a:avLst>
              <a:gd name="adj1" fmla="val 7177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AutoShape 34"/>
          <xdr:cNvSpPr>
            <a:spLocks/>
          </xdr:cNvSpPr>
        </xdr:nvSpPr>
        <xdr:spPr bwMode="auto">
          <a:xfrm rot="5400000">
            <a:off x="12510919" y="1385997"/>
            <a:ext cx="138159" cy="719286"/>
          </a:xfrm>
          <a:prstGeom prst="leftBrace">
            <a:avLst>
              <a:gd name="adj1" fmla="val 6188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AutoShape 35"/>
          <xdr:cNvSpPr>
            <a:spLocks/>
          </xdr:cNvSpPr>
        </xdr:nvSpPr>
        <xdr:spPr bwMode="auto">
          <a:xfrm rot="5400000">
            <a:off x="8677010" y="861257"/>
            <a:ext cx="138159" cy="719286"/>
          </a:xfrm>
          <a:prstGeom prst="leftBrace">
            <a:avLst>
              <a:gd name="adj1" fmla="val 6179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AutoShape 42"/>
          <xdr:cNvSpPr>
            <a:spLocks/>
          </xdr:cNvSpPr>
        </xdr:nvSpPr>
        <xdr:spPr bwMode="auto">
          <a:xfrm rot="5400000">
            <a:off x="9619002" y="1337806"/>
            <a:ext cx="138159" cy="719286"/>
          </a:xfrm>
          <a:prstGeom prst="leftBrace">
            <a:avLst>
              <a:gd name="adj1" fmla="val 6129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Line 4"/>
          <xdr:cNvSpPr>
            <a:spLocks noChangeShapeType="1"/>
          </xdr:cNvSpPr>
        </xdr:nvSpPr>
        <xdr:spPr bwMode="auto">
          <a:xfrm>
            <a:off x="6394248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AutoShape 42"/>
          <xdr:cNvSpPr>
            <a:spLocks/>
          </xdr:cNvSpPr>
        </xdr:nvSpPr>
        <xdr:spPr bwMode="auto">
          <a:xfrm rot="5400000">
            <a:off x="4852521" y="1525214"/>
            <a:ext cx="138159" cy="719286"/>
          </a:xfrm>
          <a:prstGeom prst="leftBrace">
            <a:avLst>
              <a:gd name="adj1" fmla="val 6483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" name="AutoShape 42"/>
          <xdr:cNvSpPr>
            <a:spLocks/>
          </xdr:cNvSpPr>
        </xdr:nvSpPr>
        <xdr:spPr bwMode="auto">
          <a:xfrm rot="5400000">
            <a:off x="3932508" y="1726899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2" name="Line 4"/>
          <xdr:cNvSpPr>
            <a:spLocks noChangeShapeType="1"/>
          </xdr:cNvSpPr>
        </xdr:nvSpPr>
        <xdr:spPr bwMode="auto">
          <a:xfrm>
            <a:off x="4478864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AutoShape 42"/>
          <xdr:cNvSpPr>
            <a:spLocks/>
          </xdr:cNvSpPr>
        </xdr:nvSpPr>
        <xdr:spPr bwMode="auto">
          <a:xfrm rot="5400000">
            <a:off x="2971676" y="178936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8" name="Line 4"/>
          <xdr:cNvSpPr>
            <a:spLocks noChangeShapeType="1"/>
          </xdr:cNvSpPr>
        </xdr:nvSpPr>
        <xdr:spPr bwMode="auto">
          <a:xfrm>
            <a:off x="3530592" y="1123627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4"/>
          <xdr:cNvSpPr>
            <a:spLocks noChangeShapeType="1"/>
          </xdr:cNvSpPr>
        </xdr:nvSpPr>
        <xdr:spPr bwMode="auto">
          <a:xfrm>
            <a:off x="2563479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"/>
          <xdr:cNvSpPr>
            <a:spLocks noChangeShapeType="1"/>
          </xdr:cNvSpPr>
        </xdr:nvSpPr>
        <xdr:spPr bwMode="auto">
          <a:xfrm>
            <a:off x="1618347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AutoShape 42"/>
          <xdr:cNvSpPr>
            <a:spLocks/>
          </xdr:cNvSpPr>
        </xdr:nvSpPr>
        <xdr:spPr bwMode="auto">
          <a:xfrm rot="5400000">
            <a:off x="2054804" y="1755457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7" name="AutoShape 42"/>
          <xdr:cNvSpPr>
            <a:spLocks/>
          </xdr:cNvSpPr>
        </xdr:nvSpPr>
        <xdr:spPr bwMode="auto">
          <a:xfrm rot="5400000">
            <a:off x="12507779" y="3406424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8" name="AutoShape 42"/>
          <xdr:cNvSpPr>
            <a:spLocks/>
          </xdr:cNvSpPr>
        </xdr:nvSpPr>
        <xdr:spPr bwMode="auto">
          <a:xfrm rot="5400000">
            <a:off x="11606606" y="322794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9" name="AutoShape 42"/>
          <xdr:cNvSpPr>
            <a:spLocks/>
          </xdr:cNvSpPr>
        </xdr:nvSpPr>
        <xdr:spPr bwMode="auto">
          <a:xfrm rot="5400000">
            <a:off x="10626934" y="3479602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0" name="AutoShape 42"/>
          <xdr:cNvSpPr>
            <a:spLocks/>
          </xdr:cNvSpPr>
        </xdr:nvSpPr>
        <xdr:spPr bwMode="auto">
          <a:xfrm rot="5400000">
            <a:off x="9653542" y="359918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1" name="AutoShape 42"/>
          <xdr:cNvSpPr>
            <a:spLocks/>
          </xdr:cNvSpPr>
        </xdr:nvSpPr>
        <xdr:spPr bwMode="auto">
          <a:xfrm rot="5400000">
            <a:off x="8698990" y="3190460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2" name="AutoShape 42"/>
          <xdr:cNvSpPr>
            <a:spLocks/>
          </xdr:cNvSpPr>
        </xdr:nvSpPr>
        <xdr:spPr bwMode="auto">
          <a:xfrm rot="5400000">
            <a:off x="7735017" y="338322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5" name="AutoShape 42"/>
          <xdr:cNvSpPr>
            <a:spLocks/>
          </xdr:cNvSpPr>
        </xdr:nvSpPr>
        <xdr:spPr bwMode="auto">
          <a:xfrm rot="5400000">
            <a:off x="6805585" y="3583122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6" name="AutoShape 42"/>
          <xdr:cNvSpPr>
            <a:spLocks/>
          </xdr:cNvSpPr>
        </xdr:nvSpPr>
        <xdr:spPr bwMode="auto">
          <a:xfrm rot="5400000">
            <a:off x="5841613" y="375803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8" name="AutoShape 42"/>
          <xdr:cNvSpPr>
            <a:spLocks/>
          </xdr:cNvSpPr>
        </xdr:nvSpPr>
        <xdr:spPr bwMode="auto">
          <a:xfrm rot="5400000">
            <a:off x="4846241" y="383299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9" name="AutoShape 42"/>
          <xdr:cNvSpPr>
            <a:spLocks/>
          </xdr:cNvSpPr>
        </xdr:nvSpPr>
        <xdr:spPr bwMode="auto">
          <a:xfrm rot="5400000">
            <a:off x="3941928" y="4000772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1" name="AutoShape 42"/>
          <xdr:cNvSpPr>
            <a:spLocks/>
          </xdr:cNvSpPr>
        </xdr:nvSpPr>
        <xdr:spPr bwMode="auto">
          <a:xfrm rot="5400000">
            <a:off x="2971676" y="4034684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3" name="AutoShape 42"/>
          <xdr:cNvSpPr>
            <a:spLocks/>
          </xdr:cNvSpPr>
        </xdr:nvSpPr>
        <xdr:spPr bwMode="auto">
          <a:xfrm rot="5400000">
            <a:off x="2023404" y="3993633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6" name="AutoShape 42"/>
          <xdr:cNvSpPr>
            <a:spLocks/>
          </xdr:cNvSpPr>
        </xdr:nvSpPr>
        <xdr:spPr bwMode="auto">
          <a:xfrm rot="5400000">
            <a:off x="12488939" y="5069885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0" name="AutoShape 42"/>
          <xdr:cNvSpPr>
            <a:spLocks/>
          </xdr:cNvSpPr>
        </xdr:nvSpPr>
        <xdr:spPr bwMode="auto">
          <a:xfrm rot="5400000">
            <a:off x="11546946" y="4793237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1" name="AutoShape 42"/>
          <xdr:cNvSpPr>
            <a:spLocks/>
          </xdr:cNvSpPr>
        </xdr:nvSpPr>
        <xdr:spPr bwMode="auto">
          <a:xfrm rot="5400000">
            <a:off x="10604954" y="464866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2" name="AutoShape 42"/>
          <xdr:cNvSpPr>
            <a:spLocks/>
          </xdr:cNvSpPr>
        </xdr:nvSpPr>
        <xdr:spPr bwMode="auto">
          <a:xfrm rot="5400000">
            <a:off x="9640982" y="4703995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5" name="AutoShape 42"/>
          <xdr:cNvSpPr>
            <a:spLocks/>
          </xdr:cNvSpPr>
        </xdr:nvSpPr>
        <xdr:spPr bwMode="auto">
          <a:xfrm rot="5400000">
            <a:off x="2029684" y="509665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6" name="AutoShape 42"/>
          <xdr:cNvSpPr>
            <a:spLocks/>
          </xdr:cNvSpPr>
        </xdr:nvSpPr>
        <xdr:spPr bwMode="auto">
          <a:xfrm rot="5400000">
            <a:off x="2977956" y="5000277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7" name="AutoShape 42"/>
          <xdr:cNvSpPr>
            <a:spLocks/>
          </xdr:cNvSpPr>
        </xdr:nvSpPr>
        <xdr:spPr bwMode="auto">
          <a:xfrm rot="5400000">
            <a:off x="3941928" y="490211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8" name="AutoShape 42"/>
          <xdr:cNvSpPr>
            <a:spLocks/>
          </xdr:cNvSpPr>
        </xdr:nvSpPr>
        <xdr:spPr bwMode="auto">
          <a:xfrm rot="5400000">
            <a:off x="4877641" y="4734337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9" name="AutoShape 42"/>
          <xdr:cNvSpPr>
            <a:spLocks/>
          </xdr:cNvSpPr>
        </xdr:nvSpPr>
        <xdr:spPr bwMode="auto">
          <a:xfrm rot="5400000">
            <a:off x="5863593" y="462903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0" name="AutoShape 42"/>
          <xdr:cNvSpPr>
            <a:spLocks/>
          </xdr:cNvSpPr>
        </xdr:nvSpPr>
        <xdr:spPr bwMode="auto">
          <a:xfrm rot="5400000">
            <a:off x="6818145" y="457013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1" name="AutoShape 42"/>
          <xdr:cNvSpPr>
            <a:spLocks/>
          </xdr:cNvSpPr>
        </xdr:nvSpPr>
        <xdr:spPr bwMode="auto">
          <a:xfrm rot="5400000">
            <a:off x="7763277" y="448981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2" name="AutoShape 42"/>
          <xdr:cNvSpPr>
            <a:spLocks/>
          </xdr:cNvSpPr>
        </xdr:nvSpPr>
        <xdr:spPr bwMode="auto">
          <a:xfrm rot="5400000">
            <a:off x="8695850" y="451837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graphicFrame macro="">
        <xdr:nvGraphicFramePr>
          <xdr:cNvPr id="93" name="Chart 11"/>
          <xdr:cNvGraphicFramePr/>
        </xdr:nvGraphicFramePr>
        <xdr:xfrm>
          <a:off x="2051664" y="1851837"/>
          <a:ext cx="2552799" cy="27664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95" name="Chart 11"/>
          <xdr:cNvGraphicFramePr/>
        </xdr:nvGraphicFramePr>
        <xdr:xfrm>
          <a:off x="1260390" y="1791153"/>
          <a:ext cx="2552799" cy="28021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94" name="Chart 11"/>
          <xdr:cNvGraphicFramePr/>
        </xdr:nvGraphicFramePr>
        <xdr:xfrm>
          <a:off x="10595534" y="3474248"/>
          <a:ext cx="2552799" cy="27664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98" name="Chart 11"/>
          <xdr:cNvGraphicFramePr/>
        </xdr:nvGraphicFramePr>
        <xdr:xfrm>
          <a:off x="10253277" y="5178760"/>
          <a:ext cx="2552799" cy="27664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99" name="Chart 11"/>
          <xdr:cNvGraphicFramePr/>
        </xdr:nvGraphicFramePr>
        <xdr:xfrm>
          <a:off x="9549923" y="3258283"/>
          <a:ext cx="2552799" cy="276649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100" name="Chart 11"/>
          <xdr:cNvGraphicFramePr/>
        </xdr:nvGraphicFramePr>
        <xdr:xfrm>
          <a:off x="9320705" y="4843212"/>
          <a:ext cx="2552799" cy="276649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01" name="Chart 11"/>
          <xdr:cNvGraphicFramePr/>
        </xdr:nvGraphicFramePr>
        <xdr:xfrm>
          <a:off x="4833681" y="3631313"/>
          <a:ext cx="2552799" cy="276649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02" name="Chart 11"/>
          <xdr:cNvGraphicFramePr/>
        </xdr:nvGraphicFramePr>
        <xdr:xfrm>
          <a:off x="6359709" y="4566563"/>
          <a:ext cx="2552799" cy="276649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103" name="Chart 11"/>
          <xdr:cNvGraphicFramePr/>
        </xdr:nvGraphicFramePr>
        <xdr:xfrm>
          <a:off x="5716014" y="3429627"/>
          <a:ext cx="2549659" cy="25523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104" name="Chart 11"/>
          <xdr:cNvGraphicFramePr/>
        </xdr:nvGraphicFramePr>
        <xdr:xfrm>
          <a:off x="6463328" y="4559424"/>
          <a:ext cx="2552799" cy="276649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105" name="Chart 11"/>
          <xdr:cNvGraphicFramePr/>
        </xdr:nvGraphicFramePr>
        <xdr:xfrm>
          <a:off x="6617186" y="3247574"/>
          <a:ext cx="2552799" cy="28021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106" name="Chart 11"/>
          <xdr:cNvGraphicFramePr/>
        </xdr:nvGraphicFramePr>
        <xdr:xfrm>
          <a:off x="7430440" y="4761110"/>
          <a:ext cx="2552799" cy="276649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107" name="Chart 11"/>
          <xdr:cNvGraphicFramePr/>
        </xdr:nvGraphicFramePr>
        <xdr:xfrm>
          <a:off x="7716178" y="3661655"/>
          <a:ext cx="2552799" cy="276649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108" name="Chart 11"/>
          <xdr:cNvGraphicFramePr/>
        </xdr:nvGraphicFramePr>
        <xdr:xfrm>
          <a:off x="8350452" y="4695071"/>
          <a:ext cx="2552799" cy="28021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109" name="Chart 11"/>
          <xdr:cNvGraphicFramePr/>
        </xdr:nvGraphicFramePr>
        <xdr:xfrm>
          <a:off x="8661310" y="3547426"/>
          <a:ext cx="2552799" cy="28021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110" name="Chart 11"/>
          <xdr:cNvGraphicFramePr/>
        </xdr:nvGraphicFramePr>
        <xdr:xfrm>
          <a:off x="3907388" y="3806226"/>
          <a:ext cx="2552799" cy="28021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111" name="Chart 11"/>
          <xdr:cNvGraphicFramePr/>
        </xdr:nvGraphicFramePr>
        <xdr:xfrm>
          <a:off x="4736342" y="4632602"/>
          <a:ext cx="2552799" cy="276649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112" name="Chart 11"/>
          <xdr:cNvGraphicFramePr/>
        </xdr:nvGraphicFramePr>
        <xdr:xfrm>
          <a:off x="3781789" y="4737907"/>
          <a:ext cx="2552799" cy="28021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113" name="Chart 11"/>
          <xdr:cNvGraphicFramePr/>
        </xdr:nvGraphicFramePr>
        <xdr:xfrm>
          <a:off x="2808397" y="3893683"/>
          <a:ext cx="2552799" cy="276649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114" name="Chart 11"/>
          <xdr:cNvGraphicFramePr/>
        </xdr:nvGraphicFramePr>
        <xdr:xfrm>
          <a:off x="2802117" y="4791452"/>
          <a:ext cx="2552799" cy="27664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115" name="Chart 11"/>
          <xdr:cNvGraphicFramePr/>
        </xdr:nvGraphicFramePr>
        <xdr:xfrm>
          <a:off x="1696846" y="4063242"/>
          <a:ext cx="2552799" cy="276649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116" name="Chart 11"/>
          <xdr:cNvGraphicFramePr/>
        </xdr:nvGraphicFramePr>
        <xdr:xfrm>
          <a:off x="1913505" y="4961011"/>
          <a:ext cx="2552799" cy="276649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117" name="Chart 11"/>
          <xdr:cNvGraphicFramePr/>
        </xdr:nvGraphicFramePr>
        <xdr:xfrm>
          <a:off x="1608927" y="4106077"/>
          <a:ext cx="2552799" cy="276649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118" name="Chart 11"/>
          <xdr:cNvGraphicFramePr/>
        </xdr:nvGraphicFramePr>
        <xdr:xfrm>
          <a:off x="1222710" y="5044898"/>
          <a:ext cx="2552799" cy="28021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119" name="Chart 11"/>
          <xdr:cNvGraphicFramePr/>
        </xdr:nvGraphicFramePr>
        <xdr:xfrm>
          <a:off x="1546128" y="4041824"/>
          <a:ext cx="2552799" cy="27664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 macro="">
        <xdr:nvGraphicFramePr>
          <xdr:cNvPr id="120" name="Chart 11"/>
          <xdr:cNvGraphicFramePr/>
        </xdr:nvGraphicFramePr>
        <xdr:xfrm>
          <a:off x="1612067" y="5153772"/>
          <a:ext cx="2552799" cy="28021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 macro="">
        <xdr:nvGraphicFramePr>
          <xdr:cNvPr id="79" name="Chart 48"/>
          <xdr:cNvGraphicFramePr/>
        </xdr:nvGraphicFramePr>
        <xdr:xfrm>
          <a:off x="764274" y="493582"/>
          <a:ext cx="12559898" cy="7139319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0</xdr:col>
      <xdr:colOff>38100</xdr:colOff>
      <xdr:row>111</xdr:row>
      <xdr:rowOff>142875</xdr:rowOff>
    </xdr:from>
    <xdr:to>
      <xdr:col>20</xdr:col>
      <xdr:colOff>38100</xdr:colOff>
      <xdr:row>174</xdr:row>
      <xdr:rowOff>47625</xdr:rowOff>
    </xdr:to>
    <xdr:graphicFrame macro="">
      <xdr:nvGraphicFramePr>
        <xdr:cNvPr id="6" name="Chart 5"/>
        <xdr:cNvGraphicFramePr/>
      </xdr:nvGraphicFramePr>
      <xdr:xfrm>
        <a:off x="38100" y="20345400"/>
        <a:ext cx="13087350" cy="8486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0.093</cdr:y>
    </cdr:from>
    <cdr:to>
      <cdr:x>0.991</cdr:x>
      <cdr:y>0.94475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544425" cy="6515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0.9365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time series from 2021Q2 due to methodological improvement in the data reported by the Netherlands.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6</xdr:row>
      <xdr:rowOff>19050</xdr:rowOff>
    </xdr:from>
    <xdr:to>
      <xdr:col>24</xdr:col>
      <xdr:colOff>123825</xdr:colOff>
      <xdr:row>40</xdr:row>
      <xdr:rowOff>57150</xdr:rowOff>
    </xdr:to>
    <xdr:grpSp>
      <xdr:nvGrpSpPr>
        <xdr:cNvPr id="3" name="Group 2"/>
        <xdr:cNvGrpSpPr/>
      </xdr:nvGrpSpPr>
      <xdr:grpSpPr>
        <a:xfrm>
          <a:off x="3000375" y="1190625"/>
          <a:ext cx="12515850" cy="6515100"/>
          <a:chOff x="2998418" y="1087967"/>
          <a:chExt cx="12547216" cy="6515100"/>
        </a:xfrm>
      </xdr:grpSpPr>
      <xdr:grpSp>
        <xdr:nvGrpSpPr>
          <xdr:cNvPr id="7" name="Group 6"/>
          <xdr:cNvGrpSpPr/>
        </xdr:nvGrpSpPr>
        <xdr:grpSpPr>
          <a:xfrm>
            <a:off x="2998418" y="1087967"/>
            <a:ext cx="12547216" cy="6515100"/>
            <a:chOff x="2945501" y="533400"/>
            <a:chExt cx="12151830" cy="6515100"/>
          </a:xfrm>
        </xdr:grpSpPr>
        <xdr:graphicFrame macro="">
          <xdr:nvGraphicFramePr>
            <xdr:cNvPr id="79" name="Chart 48"/>
            <xdr:cNvGraphicFramePr/>
          </xdr:nvGraphicFramePr>
          <xdr:xfrm>
            <a:off x="2945501" y="533400"/>
            <a:ext cx="12133602" cy="651510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6" name="AutoShape 21"/>
            <xdr:cNvSpPr>
              <a:spLocks noChangeArrowheads="1"/>
            </xdr:cNvSpPr>
          </xdr:nvSpPr>
          <xdr:spPr bwMode="auto">
            <a:xfrm>
              <a:off x="14504929" y="4204659"/>
              <a:ext cx="592402" cy="302952"/>
            </a:xfrm>
            <a:prstGeom prst="star16">
              <a:avLst>
                <a:gd name="adj" fmla="val 37500"/>
              </a:avLst>
            </a:prstGeom>
            <a:solidFill>
              <a:srgbClr val="FFFF99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5" name="Line 4"/>
            <xdr:cNvSpPr>
              <a:spLocks noChangeShapeType="1"/>
            </xdr:cNvSpPr>
          </xdr:nvSpPr>
          <xdr:spPr bwMode="auto">
            <a:xfrm>
              <a:off x="8377369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AutoShape 8"/>
            <xdr:cNvSpPr>
              <a:spLocks noChangeArrowheads="1"/>
            </xdr:cNvSpPr>
          </xdr:nvSpPr>
          <xdr:spPr bwMode="auto">
            <a:xfrm>
              <a:off x="14198096" y="4613481"/>
              <a:ext cx="607592" cy="368103"/>
            </a:xfrm>
            <a:prstGeom prst="star16">
              <a:avLst>
                <a:gd name="adj" fmla="val 37500"/>
              </a:avLst>
            </a:prstGeom>
            <a:solidFill>
              <a:srgbClr val="D1BBAF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graphicFrame macro="">
          <xdr:nvGraphicFramePr>
            <xdr:cNvPr id="20" name="Chart 16"/>
            <xdr:cNvGraphicFramePr/>
          </xdr:nvGraphicFramePr>
          <xdr:xfrm>
            <a:off x="12229499" y="4683519"/>
            <a:ext cx="2564036" cy="260604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21" name="Chart 16"/>
            <xdr:cNvGraphicFramePr/>
          </xdr:nvGraphicFramePr>
          <xdr:xfrm>
            <a:off x="9625970" y="5478361"/>
            <a:ext cx="2554922" cy="22477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2" name="Chart 16"/>
            <xdr:cNvGraphicFramePr/>
          </xdr:nvGraphicFramePr>
          <xdr:xfrm>
            <a:off x="3595624" y="3496142"/>
            <a:ext cx="2302772" cy="278521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 macro="">
          <xdr:nvGraphicFramePr>
            <xdr:cNvPr id="23" name="Chart 16"/>
            <xdr:cNvGraphicFramePr/>
          </xdr:nvGraphicFramePr>
          <xdr:xfrm>
            <a:off x="4069545" y="1678429"/>
            <a:ext cx="2187329" cy="224771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 macro="">
          <xdr:nvGraphicFramePr>
            <xdr:cNvPr id="25" name="Chart 24"/>
            <xdr:cNvGraphicFramePr/>
          </xdr:nvGraphicFramePr>
          <xdr:xfrm>
            <a:off x="11160138" y="1196311"/>
            <a:ext cx="2564036" cy="224771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 macro="">
          <xdr:nvGraphicFramePr>
            <xdr:cNvPr id="26" name="Chart 16"/>
            <xdr:cNvGraphicFramePr/>
          </xdr:nvGraphicFramePr>
          <xdr:xfrm>
            <a:off x="5649283" y="2051418"/>
            <a:ext cx="2545808" cy="22477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sp macro="" textlink="">
          <xdr:nvSpPr>
            <xdr:cNvPr id="28" name="Line 4"/>
            <xdr:cNvSpPr>
              <a:spLocks noChangeShapeType="1"/>
            </xdr:cNvSpPr>
          </xdr:nvSpPr>
          <xdr:spPr bwMode="auto">
            <a:xfrm>
              <a:off x="13967211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29" name="Chart 16"/>
            <xdr:cNvGraphicFramePr/>
          </xdr:nvGraphicFramePr>
          <xdr:xfrm>
            <a:off x="10655837" y="1295667"/>
            <a:ext cx="2557960" cy="257346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sp macro="" textlink="">
          <xdr:nvSpPr>
            <xdr:cNvPr id="31" name="Line 4"/>
            <xdr:cNvSpPr>
              <a:spLocks noChangeShapeType="1"/>
            </xdr:cNvSpPr>
          </xdr:nvSpPr>
          <xdr:spPr bwMode="auto">
            <a:xfrm>
              <a:off x="6505987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32" name="Chart 16"/>
            <xdr:cNvGraphicFramePr/>
          </xdr:nvGraphicFramePr>
          <xdr:xfrm>
            <a:off x="7499399" y="1077411"/>
            <a:ext cx="2545808" cy="286664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sp macro="" textlink="">
          <xdr:nvSpPr>
            <xdr:cNvPr id="33" name="Line 4"/>
            <xdr:cNvSpPr>
              <a:spLocks noChangeShapeType="1"/>
            </xdr:cNvSpPr>
          </xdr:nvSpPr>
          <xdr:spPr bwMode="auto">
            <a:xfrm>
              <a:off x="9313060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4"/>
            <xdr:cNvSpPr>
              <a:spLocks noChangeShapeType="1"/>
            </xdr:cNvSpPr>
          </xdr:nvSpPr>
          <xdr:spPr bwMode="auto">
            <a:xfrm>
              <a:off x="10236599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36" name="Chart 16"/>
            <xdr:cNvGraphicFramePr/>
          </xdr:nvGraphicFramePr>
          <xdr:xfrm>
            <a:off x="5141944" y="898246"/>
            <a:ext cx="2084039" cy="214998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 macro="">
          <xdr:nvGraphicFramePr>
            <xdr:cNvPr id="38" name="Chart 16"/>
            <xdr:cNvGraphicFramePr/>
          </xdr:nvGraphicFramePr>
          <xdr:xfrm>
            <a:off x="8896860" y="1258205"/>
            <a:ext cx="2041507" cy="224771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 macro="">
          <xdr:nvGraphicFramePr>
            <xdr:cNvPr id="39" name="Chart 16"/>
            <xdr:cNvGraphicFramePr/>
          </xdr:nvGraphicFramePr>
          <xdr:xfrm>
            <a:off x="7505475" y="761429"/>
            <a:ext cx="2585302" cy="214998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sp macro="" textlink="">
          <xdr:nvSpPr>
            <xdr:cNvPr id="40" name="Line 2"/>
            <xdr:cNvSpPr>
              <a:spLocks noChangeShapeType="1"/>
            </xdr:cNvSpPr>
          </xdr:nvSpPr>
          <xdr:spPr bwMode="auto">
            <a:xfrm>
              <a:off x="11172290" y="763057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Line 3"/>
            <xdr:cNvSpPr>
              <a:spLocks noChangeShapeType="1"/>
            </xdr:cNvSpPr>
          </xdr:nvSpPr>
          <xdr:spPr bwMode="auto">
            <a:xfrm>
              <a:off x="13037596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lb-LU"/>
            </a:p>
          </xdr:txBody>
        </xdr:sp>
        <xdr:sp macro="" textlink="">
          <xdr:nvSpPr>
            <xdr:cNvPr id="42" name="Line 5"/>
            <xdr:cNvSpPr>
              <a:spLocks noChangeShapeType="1"/>
            </xdr:cNvSpPr>
          </xdr:nvSpPr>
          <xdr:spPr bwMode="auto">
            <a:xfrm>
              <a:off x="12107981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" name="Line 13"/>
            <xdr:cNvSpPr>
              <a:spLocks noChangeShapeType="1"/>
            </xdr:cNvSpPr>
          </xdr:nvSpPr>
          <xdr:spPr bwMode="auto">
            <a:xfrm flipV="1">
              <a:off x="3480182" y="5960478"/>
              <a:ext cx="1143487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AutoShape 32"/>
            <xdr:cNvSpPr>
              <a:spLocks/>
            </xdr:cNvSpPr>
          </xdr:nvSpPr>
          <xdr:spPr bwMode="auto">
            <a:xfrm rot="16200000" flipV="1">
              <a:off x="5056881" y="3062888"/>
              <a:ext cx="109366" cy="719919"/>
            </a:xfrm>
            <a:prstGeom prst="leftBrace">
              <a:avLst>
                <a:gd name="adj1" fmla="val 7110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" name="AutoShape 33"/>
            <xdr:cNvSpPr>
              <a:spLocks/>
            </xdr:cNvSpPr>
          </xdr:nvSpPr>
          <xdr:spPr bwMode="auto">
            <a:xfrm rot="5400000" flipV="1">
              <a:off x="5992572" y="1601876"/>
              <a:ext cx="109366" cy="719919"/>
            </a:xfrm>
            <a:prstGeom prst="leftBrace">
              <a:avLst>
                <a:gd name="adj1" fmla="val 71504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4" name="AutoShape 41"/>
            <xdr:cNvSpPr>
              <a:spLocks/>
            </xdr:cNvSpPr>
          </xdr:nvSpPr>
          <xdr:spPr bwMode="auto">
            <a:xfrm rot="16200000" flipH="1">
              <a:off x="10680141" y="1171880"/>
              <a:ext cx="109366" cy="719919"/>
            </a:xfrm>
            <a:prstGeom prst="leftBrace">
              <a:avLst>
                <a:gd name="adj1" fmla="val 7148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GB"/>
            </a:p>
          </xdr:txBody>
        </xdr:sp>
        <xdr:sp macro="" textlink="">
          <xdr:nvSpPr>
            <xdr:cNvPr id="57" name="AutoShape 32"/>
            <xdr:cNvSpPr>
              <a:spLocks/>
            </xdr:cNvSpPr>
          </xdr:nvSpPr>
          <xdr:spPr bwMode="auto">
            <a:xfrm rot="5400000" flipH="1">
              <a:off x="11603680" y="5085826"/>
              <a:ext cx="109366" cy="719919"/>
            </a:xfrm>
            <a:prstGeom prst="leftBrace">
              <a:avLst>
                <a:gd name="adj1" fmla="val 71133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fr-BE"/>
            </a:p>
          </xdr:txBody>
        </xdr:sp>
        <xdr:sp macro="" textlink="">
          <xdr:nvSpPr>
            <xdr:cNvPr id="58" name="AutoShape 41"/>
            <xdr:cNvSpPr>
              <a:spLocks/>
            </xdr:cNvSpPr>
          </xdr:nvSpPr>
          <xdr:spPr bwMode="auto">
            <a:xfrm rot="16200000" flipH="1">
              <a:off x="9726222" y="671846"/>
              <a:ext cx="109366" cy="719919"/>
            </a:xfrm>
            <a:prstGeom prst="leftBrace">
              <a:avLst>
                <a:gd name="adj1" fmla="val 66366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GB"/>
            </a:p>
          </xdr:txBody>
        </xdr:sp>
        <xdr:sp macro="" textlink="">
          <xdr:nvSpPr>
            <xdr:cNvPr id="60" name="AutoShape 32"/>
            <xdr:cNvSpPr>
              <a:spLocks/>
            </xdr:cNvSpPr>
          </xdr:nvSpPr>
          <xdr:spPr bwMode="auto">
            <a:xfrm rot="5400000">
              <a:off x="12554561" y="1201198"/>
              <a:ext cx="109366" cy="719919"/>
            </a:xfrm>
            <a:prstGeom prst="leftBrace">
              <a:avLst>
                <a:gd name="adj1" fmla="val 71103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" name="AutoShape 33"/>
            <xdr:cNvSpPr>
              <a:spLocks/>
            </xdr:cNvSpPr>
          </xdr:nvSpPr>
          <xdr:spPr bwMode="auto">
            <a:xfrm rot="5400000">
              <a:off x="4090811" y="2251758"/>
              <a:ext cx="109366" cy="719919"/>
            </a:xfrm>
            <a:prstGeom prst="leftBrace">
              <a:avLst>
                <a:gd name="adj1" fmla="val 6530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" name="Line 4"/>
            <xdr:cNvSpPr>
              <a:spLocks noChangeShapeType="1"/>
            </xdr:cNvSpPr>
          </xdr:nvSpPr>
          <xdr:spPr bwMode="auto">
            <a:xfrm>
              <a:off x="7441678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6" name="AutoShape 33"/>
            <xdr:cNvSpPr>
              <a:spLocks/>
            </xdr:cNvSpPr>
          </xdr:nvSpPr>
          <xdr:spPr bwMode="auto">
            <a:xfrm rot="5400000">
              <a:off x="6946491" y="766315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" name="AutoShape 33"/>
            <xdr:cNvSpPr>
              <a:spLocks/>
            </xdr:cNvSpPr>
          </xdr:nvSpPr>
          <xdr:spPr bwMode="auto">
            <a:xfrm rot="5400000" flipH="1" flipV="1">
              <a:off x="14444170" y="4186742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3" name="AutoShape 33"/>
            <xdr:cNvSpPr>
              <a:spLocks/>
            </xdr:cNvSpPr>
          </xdr:nvSpPr>
          <xdr:spPr bwMode="auto">
            <a:xfrm rot="5400000">
              <a:off x="7860916" y="2041646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4" name="AutoShape 33"/>
            <xdr:cNvSpPr>
              <a:spLocks/>
            </xdr:cNvSpPr>
          </xdr:nvSpPr>
          <xdr:spPr bwMode="auto">
            <a:xfrm rot="16200000" flipH="1">
              <a:off x="13426454" y="1124645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8" name="Line 4"/>
            <xdr:cNvSpPr>
              <a:spLocks noChangeShapeType="1"/>
            </xdr:cNvSpPr>
          </xdr:nvSpPr>
          <xdr:spPr bwMode="auto">
            <a:xfrm>
              <a:off x="5573334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" name="Line 4"/>
            <xdr:cNvSpPr>
              <a:spLocks noChangeShapeType="1"/>
            </xdr:cNvSpPr>
          </xdr:nvSpPr>
          <xdr:spPr bwMode="auto">
            <a:xfrm>
              <a:off x="4643719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7" name="Line 4"/>
            <xdr:cNvSpPr>
              <a:spLocks noChangeShapeType="1"/>
            </xdr:cNvSpPr>
          </xdr:nvSpPr>
          <xdr:spPr bwMode="auto">
            <a:xfrm>
              <a:off x="3704990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70" name="Chart 16"/>
            <xdr:cNvGraphicFramePr/>
          </xdr:nvGraphicFramePr>
          <xdr:xfrm>
            <a:off x="3996634" y="2318537"/>
            <a:ext cx="2135684" cy="224771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sp macro="" textlink="">
          <xdr:nvSpPr>
            <xdr:cNvPr id="77" name="AutoShape 33"/>
            <xdr:cNvSpPr>
              <a:spLocks/>
            </xdr:cNvSpPr>
          </xdr:nvSpPr>
          <xdr:spPr bwMode="auto">
            <a:xfrm rot="5400000">
              <a:off x="8802683" y="963397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fr-BE"/>
            </a:p>
          </xdr:txBody>
        </xdr:sp>
      </xdr:grpSp>
      <xdr:graphicFrame macro="">
        <xdr:nvGraphicFramePr>
          <xdr:cNvPr id="2" name="Chart 16"/>
          <xdr:cNvGraphicFramePr/>
        </xdr:nvGraphicFramePr>
        <xdr:xfrm>
          <a:off x="12847983" y="4804832"/>
          <a:ext cx="2647463" cy="26060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0</xdr:col>
      <xdr:colOff>28575</xdr:colOff>
      <xdr:row>62</xdr:row>
      <xdr:rowOff>0</xdr:rowOff>
    </xdr:from>
    <xdr:to>
      <xdr:col>19</xdr:col>
      <xdr:colOff>428625</xdr:colOff>
      <xdr:row>109</xdr:row>
      <xdr:rowOff>38100</xdr:rowOff>
    </xdr:to>
    <xdr:graphicFrame macro="">
      <xdr:nvGraphicFramePr>
        <xdr:cNvPr id="4" name="Chart 3"/>
        <xdr:cNvGraphicFramePr/>
      </xdr:nvGraphicFramePr>
      <xdr:xfrm>
        <a:off x="28575" y="11839575"/>
        <a:ext cx="12744450" cy="7648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0.13125</cdr:y>
    </cdr:from>
    <cdr:to>
      <cdr:x>0.9875</cdr:x>
      <cdr:y>0.91875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01275" cy="58483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57150</xdr:rowOff>
    </xdr:from>
    <xdr:to>
      <xdr:col>15</xdr:col>
      <xdr:colOff>428625</xdr:colOff>
      <xdr:row>50</xdr:row>
      <xdr:rowOff>76200</xdr:rowOff>
    </xdr:to>
    <xdr:grpSp>
      <xdr:nvGrpSpPr>
        <xdr:cNvPr id="10" name="Group 9"/>
        <xdr:cNvGrpSpPr/>
      </xdr:nvGrpSpPr>
      <xdr:grpSpPr>
        <a:xfrm>
          <a:off x="285750" y="2400300"/>
          <a:ext cx="10201275" cy="5848350"/>
          <a:chOff x="285750" y="2396489"/>
          <a:chExt cx="10197925" cy="5851664"/>
        </a:xfrm>
      </xdr:grpSpPr>
      <xdr:grpSp>
        <xdr:nvGrpSpPr>
          <xdr:cNvPr id="7" name="Group 6"/>
          <xdr:cNvGrpSpPr/>
        </xdr:nvGrpSpPr>
        <xdr:grpSpPr>
          <a:xfrm>
            <a:off x="285750" y="2396489"/>
            <a:ext cx="10197925" cy="5851664"/>
            <a:chOff x="285750" y="2348864"/>
            <a:chExt cx="10197925" cy="5503978"/>
          </a:xfrm>
        </xdr:grpSpPr>
        <xdr:grpSp>
          <xdr:nvGrpSpPr>
            <xdr:cNvPr id="4" name="Group 3"/>
            <xdr:cNvGrpSpPr/>
          </xdr:nvGrpSpPr>
          <xdr:grpSpPr>
            <a:xfrm>
              <a:off x="285750" y="2348864"/>
              <a:ext cx="10197925" cy="5503978"/>
              <a:chOff x="371475" y="2514599"/>
              <a:chExt cx="10210800" cy="5499763"/>
            </a:xfrm>
          </xdr:grpSpPr>
          <xdr:grpSp>
            <xdr:nvGrpSpPr>
              <xdr:cNvPr id="2" name="Group 1"/>
              <xdr:cNvGrpSpPr/>
            </xdr:nvGrpSpPr>
            <xdr:grpSpPr>
              <a:xfrm>
                <a:off x="371475" y="2514599"/>
                <a:ext cx="10210800" cy="5499763"/>
                <a:chOff x="371475" y="2514599"/>
                <a:chExt cx="10210800" cy="5499763"/>
              </a:xfrm>
            </xdr:grpSpPr>
            <xdr:graphicFrame macro="">
              <xdr:nvGraphicFramePr>
                <xdr:cNvPr id="3" name="Chart 2"/>
                <xdr:cNvGraphicFramePr/>
              </xdr:nvGraphicFramePr>
              <xdr:xfrm>
                <a:off x="371475" y="2514599"/>
                <a:ext cx="9536887" cy="5499763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graphicFrame macro="">
              <xdr:nvGraphicFramePr>
                <xdr:cNvPr id="12" name="Chart 16"/>
                <xdr:cNvGraphicFramePr/>
              </xdr:nvGraphicFramePr>
              <xdr:xfrm>
                <a:off x="7335241" y="5770459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2"/>
                </a:graphicData>
              </a:graphic>
            </xdr:graphicFrame>
            <xdr:sp macro="" textlink="">
              <xdr:nvSpPr>
                <xdr:cNvPr id="13" name="Text Box 43"/>
                <xdr:cNvSpPr txBox="1">
                  <a:spLocks noChangeArrowheads="1"/>
                </xdr:cNvSpPr>
              </xdr:nvSpPr>
              <xdr:spPr bwMode="auto">
                <a:xfrm>
                  <a:off x="9535668" y="2819836"/>
                  <a:ext cx="1046607" cy="457855"/>
                </a:xfrm>
                <a:prstGeom prst="rect">
                  <a:avLst/>
                </a:prstGeom>
                <a:noFill/>
                <a:ln w="9525">
                  <a:noFill/>
                </a:ln>
              </xdr:spPr>
              <xdr:txBody>
                <a:bodyPr vertOverflow="clip" wrap="square" lIns="27432" tIns="22860" rIns="27432" bIns="0" anchor="t" upright="1"/>
                <a:lstStyle/>
                <a:p>
                  <a:pPr algn="ctr" rtl="0">
                    <a:defRPr sz="1000"/>
                  </a:pPr>
                  <a:r>
                    <a:rPr lang="en-US" sz="1200" b="0" i="0" u="none" strike="noStrike" baseline="0">
                      <a:solidFill>
                        <a:srgbClr val="333333"/>
                      </a:solidFill>
                      <a:latin typeface="Arial"/>
                      <a:cs typeface="Arial"/>
                    </a:rPr>
                    <a:t>'Annual' change rate </a:t>
                  </a:r>
                </a:p>
              </xdr:txBody>
            </xdr:sp>
            <xdr:graphicFrame macro="">
              <xdr:nvGraphicFramePr>
                <xdr:cNvPr id="15" name="Chart 16"/>
                <xdr:cNvGraphicFramePr/>
              </xdr:nvGraphicFramePr>
              <xdr:xfrm>
                <a:off x="7350557" y="4919370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3"/>
                </a:graphicData>
              </a:graphic>
            </xdr:graphicFrame>
            <xdr:graphicFrame macro="">
              <xdr:nvGraphicFramePr>
                <xdr:cNvPr id="16" name="Chart 16"/>
                <xdr:cNvGraphicFramePr/>
              </xdr:nvGraphicFramePr>
              <xdr:xfrm>
                <a:off x="7327582" y="4297897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4"/>
                </a:graphicData>
              </a:graphic>
            </xdr:graphicFrame>
            <xdr:graphicFrame macro="">
              <xdr:nvGraphicFramePr>
                <xdr:cNvPr id="17" name="Chart 16"/>
                <xdr:cNvGraphicFramePr/>
              </xdr:nvGraphicFramePr>
              <xdr:xfrm>
                <a:off x="7363320" y="3739671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5"/>
                </a:graphicData>
              </a:graphic>
            </xdr:graphicFrame>
            <xdr:graphicFrame macro="">
              <xdr:nvGraphicFramePr>
                <xdr:cNvPr id="18" name="Chart 16"/>
                <xdr:cNvGraphicFramePr/>
              </xdr:nvGraphicFramePr>
              <xdr:xfrm>
                <a:off x="7335241" y="3445434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6"/>
                </a:graphicData>
              </a:graphic>
            </xdr:graphicFrame>
          </xdr:grpSp>
          <xdr:graphicFrame macro="">
            <xdr:nvGraphicFramePr>
              <xdr:cNvPr id="24" name="Chart 16"/>
              <xdr:cNvGraphicFramePr/>
            </xdr:nvGraphicFramePr>
            <xdr:xfrm>
              <a:off x="6012942" y="5707211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  <xdr:graphicFrame macro="">
            <xdr:nvGraphicFramePr>
              <xdr:cNvPr id="25" name="Chart 16"/>
              <xdr:cNvGraphicFramePr/>
            </xdr:nvGraphicFramePr>
            <xdr:xfrm>
              <a:off x="6398400" y="4996367"/>
              <a:ext cx="2639492" cy="285988"/>
            </xdr:xfrm>
            <a:graphic>
              <a:graphicData uri="http://schemas.openxmlformats.org/drawingml/2006/chart">
                <c:chart xmlns:c="http://schemas.openxmlformats.org/drawingml/2006/chart" r:id="rId8"/>
              </a:graphicData>
            </a:graphic>
          </xdr:graphicFrame>
          <xdr:graphicFrame macro="">
            <xdr:nvGraphicFramePr>
              <xdr:cNvPr id="26" name="Chart 16"/>
              <xdr:cNvGraphicFramePr/>
            </xdr:nvGraphicFramePr>
            <xdr:xfrm>
              <a:off x="6056338" y="4387268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9"/>
              </a:graphicData>
            </a:graphic>
          </xdr:graphicFrame>
          <xdr:graphicFrame macro="">
            <xdr:nvGraphicFramePr>
              <xdr:cNvPr id="27" name="Chart 16"/>
              <xdr:cNvGraphicFramePr/>
            </xdr:nvGraphicFramePr>
            <xdr:xfrm>
              <a:off x="6104839" y="3774045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10"/>
              </a:graphicData>
            </a:graphic>
          </xdr:graphicFrame>
          <xdr:graphicFrame macro="">
            <xdr:nvGraphicFramePr>
              <xdr:cNvPr id="28" name="Chart 16"/>
              <xdr:cNvGraphicFramePr/>
            </xdr:nvGraphicFramePr>
            <xdr:xfrm>
              <a:off x="6023153" y="3460558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11"/>
              </a:graphicData>
            </a:graphic>
          </xdr:graphicFrame>
        </xdr:grpSp>
        <xdr:sp macro="" textlink="">
          <xdr:nvSpPr>
            <xdr:cNvPr id="30" name="Text Box 43"/>
            <xdr:cNvSpPr txBox="1">
              <a:spLocks noChangeArrowheads="1"/>
            </xdr:cNvSpPr>
          </xdr:nvSpPr>
          <xdr:spPr bwMode="auto">
            <a:xfrm>
              <a:off x="8444090" y="5681523"/>
              <a:ext cx="356927" cy="320607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B050"/>
                  </a:solidFill>
                  <a:latin typeface="Wingdings 3" panose="05040102010807070707" pitchFamily="18" charset="2"/>
                  <a:cs typeface="Arial"/>
                </a:rPr>
                <a:t>k</a:t>
              </a:r>
            </a:p>
          </xdr:txBody>
        </xdr:sp>
      </xdr:grpSp>
      <xdr:sp macro="" textlink="">
        <xdr:nvSpPr>
          <xdr:cNvPr id="5" name="Text Box 43"/>
          <xdr:cNvSpPr txBox="1">
            <a:spLocks noChangeArrowheads="1"/>
          </xdr:cNvSpPr>
        </xdr:nvSpPr>
        <xdr:spPr bwMode="auto">
          <a:xfrm>
            <a:off x="8487431" y="4191487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6" name="Text Box 43"/>
          <xdr:cNvSpPr txBox="1">
            <a:spLocks noChangeArrowheads="1"/>
          </xdr:cNvSpPr>
        </xdr:nvSpPr>
        <xdr:spPr bwMode="auto">
          <a:xfrm>
            <a:off x="8505278" y="3228888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8" name="Text Box 43"/>
          <xdr:cNvSpPr txBox="1">
            <a:spLocks noChangeArrowheads="1"/>
          </xdr:cNvSpPr>
        </xdr:nvSpPr>
        <xdr:spPr bwMode="auto">
          <a:xfrm>
            <a:off x="8477233" y="4838096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23" name="Text Box 43"/>
          <xdr:cNvSpPr txBox="1">
            <a:spLocks noChangeArrowheads="1"/>
          </xdr:cNvSpPr>
        </xdr:nvSpPr>
        <xdr:spPr bwMode="auto">
          <a:xfrm>
            <a:off x="8477233" y="3629727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0</xdr:col>
      <xdr:colOff>28575</xdr:colOff>
      <xdr:row>51</xdr:row>
      <xdr:rowOff>0</xdr:rowOff>
    </xdr:from>
    <xdr:to>
      <xdr:col>15</xdr:col>
      <xdr:colOff>390525</xdr:colOff>
      <xdr:row>96</xdr:row>
      <xdr:rowOff>142875</xdr:rowOff>
    </xdr:to>
    <xdr:graphicFrame macro="">
      <xdr:nvGraphicFramePr>
        <xdr:cNvPr id="11" name="Chart 10"/>
        <xdr:cNvGraphicFramePr/>
      </xdr:nvGraphicFramePr>
      <xdr:xfrm>
        <a:off x="28575" y="8334375"/>
        <a:ext cx="10420350" cy="7429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0.14175</cdr:y>
    </cdr:from>
    <cdr:to>
      <cdr:x>0.9855</cdr:x>
      <cdr:y>0.9385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9525000" cy="5476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0.92925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gross weight of goods handled in main ports during the third quarter of 2023.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mar_qg_qm_cwh)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2</xdr:row>
      <xdr:rowOff>47625</xdr:rowOff>
    </xdr:from>
    <xdr:to>
      <xdr:col>26</xdr:col>
      <xdr:colOff>361950</xdr:colOff>
      <xdr:row>35</xdr:row>
      <xdr:rowOff>57150</xdr:rowOff>
    </xdr:to>
    <xdr:grpSp>
      <xdr:nvGrpSpPr>
        <xdr:cNvPr id="7" name="Group 6"/>
        <xdr:cNvGrpSpPr/>
      </xdr:nvGrpSpPr>
      <xdr:grpSpPr>
        <a:xfrm>
          <a:off x="6391275" y="428625"/>
          <a:ext cx="9525000" cy="5476875"/>
          <a:chOff x="6395084" y="438149"/>
          <a:chExt cx="9525000" cy="5476876"/>
        </a:xfrm>
      </xdr:grpSpPr>
      <xdr:graphicFrame macro="">
        <xdr:nvGraphicFramePr>
          <xdr:cNvPr id="2" name="Chart 1"/>
          <xdr:cNvGraphicFramePr/>
        </xdr:nvGraphicFramePr>
        <xdr:xfrm>
          <a:off x="6395084" y="595609"/>
          <a:ext cx="9525000" cy="53194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12629197" y="770869"/>
          <a:ext cx="1800225" cy="19141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Right Brace 3"/>
          <xdr:cNvSpPr/>
        </xdr:nvSpPr>
        <xdr:spPr>
          <a:xfrm rot="16200000">
            <a:off x="13757909" y="3929657"/>
            <a:ext cx="152400" cy="676394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5" name="Straight Connector 4"/>
          <xdr:cNvCxnSpPr/>
        </xdr:nvCxnSpPr>
        <xdr:spPr>
          <a:xfrm flipH="1" flipV="1">
            <a:off x="13715047" y="2857559"/>
            <a:ext cx="121444" cy="133225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 flipH="1" flipV="1">
            <a:off x="14315122" y="2552223"/>
            <a:ext cx="1293019" cy="1701939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Right Brace 7"/>
          <xdr:cNvSpPr/>
        </xdr:nvSpPr>
        <xdr:spPr>
          <a:xfrm rot="16200000">
            <a:off x="15534322" y="4172009"/>
            <a:ext cx="142875" cy="295751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Oval 8"/>
          <xdr:cNvSpPr/>
        </xdr:nvSpPr>
        <xdr:spPr>
          <a:xfrm>
            <a:off x="12238672" y="438149"/>
            <a:ext cx="2476500" cy="2438579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0</xdr:col>
      <xdr:colOff>28575</xdr:colOff>
      <xdr:row>45</xdr:row>
      <xdr:rowOff>0</xdr:rowOff>
    </xdr:from>
    <xdr:to>
      <xdr:col>16</xdr:col>
      <xdr:colOff>323850</xdr:colOff>
      <xdr:row>87</xdr:row>
      <xdr:rowOff>76200</xdr:rowOff>
    </xdr:to>
    <xdr:graphicFrame macro="">
      <xdr:nvGraphicFramePr>
        <xdr:cNvPr id="10" name="Chart 9"/>
        <xdr:cNvGraphicFramePr/>
      </xdr:nvGraphicFramePr>
      <xdr:xfrm>
        <a:off x="28575" y="7467600"/>
        <a:ext cx="97536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0.1455</cdr:y>
    </cdr:from>
    <cdr:to>
      <cdr:x>0.9865</cdr:x>
      <cdr:y>0.91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87000" cy="5124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6"/>
  <sheetViews>
    <sheetView showGridLines="0" tabSelected="1" workbookViewId="0" topLeftCell="A1"/>
  </sheetViews>
  <sheetFormatPr defaultColWidth="9.140625" defaultRowHeight="12.75"/>
  <cols>
    <col min="1" max="1" width="6.28125" style="3" customWidth="1"/>
    <col min="2" max="20" width="10.00390625" style="3" customWidth="1"/>
    <col min="21" max="21" width="16.57421875" style="3" bestFit="1" customWidth="1"/>
    <col min="22" max="24" width="9.140625" style="3" customWidth="1"/>
    <col min="25" max="25" width="5.8515625" style="3" customWidth="1"/>
    <col min="26" max="16384" width="9.140625" style="3" customWidth="1"/>
  </cols>
  <sheetData>
    <row r="1" ht="15.75">
      <c r="A1" s="4" t="s">
        <v>123</v>
      </c>
    </row>
    <row r="2" ht="13.7" customHeight="1">
      <c r="A2" s="146" t="s">
        <v>71</v>
      </c>
    </row>
    <row r="3" ht="13.7" customHeight="1"/>
    <row r="4" ht="13.7" customHeight="1"/>
    <row r="5" ht="13.7" customHeight="1"/>
    <row r="6" ht="13.7" customHeight="1"/>
    <row r="7" ht="13.7" customHeight="1"/>
    <row r="8" ht="13.7" customHeight="1"/>
    <row r="9" ht="13.7" customHeight="1"/>
    <row r="10" ht="13.7" customHeight="1"/>
    <row r="11" ht="13.7" customHeight="1"/>
    <row r="12" ht="13.7" customHeight="1"/>
    <row r="13" ht="13.7" customHeight="1"/>
    <row r="14" ht="13.7" customHeight="1"/>
    <row r="15" ht="13.7" customHeight="1"/>
    <row r="16" ht="13.7" customHeight="1"/>
    <row r="17" ht="13.7" customHeight="1"/>
    <row r="18" ht="13.7" customHeight="1"/>
    <row r="19" ht="13.7" customHeight="1"/>
    <row r="20" ht="13.7" customHeight="1"/>
    <row r="21" ht="13.7" customHeight="1"/>
    <row r="22" ht="13.7" customHeight="1"/>
    <row r="23" ht="13.7" customHeight="1"/>
    <row r="24" ht="13.7" customHeight="1"/>
    <row r="25" ht="13.7" customHeight="1"/>
    <row r="26" ht="13.7" customHeight="1"/>
    <row r="27" ht="13.7" customHeight="1"/>
    <row r="28" ht="13.7" customHeight="1"/>
    <row r="29" ht="13.7" customHeight="1"/>
    <row r="30" ht="13.7" customHeight="1"/>
    <row r="31" ht="13.7" customHeight="1"/>
    <row r="32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>
      <c r="B48" s="28" t="s">
        <v>141</v>
      </c>
    </row>
    <row r="49" ht="13.7" customHeight="1">
      <c r="B49" s="3" t="s">
        <v>108</v>
      </c>
    </row>
    <row r="50" ht="13.7" customHeight="1"/>
    <row r="51" ht="13.7" customHeight="1"/>
    <row r="52" spans="2:22" ht="15" customHeight="1">
      <c r="B52" s="7"/>
      <c r="C52" s="7" t="s">
        <v>65</v>
      </c>
      <c r="D52" s="8" t="s">
        <v>7</v>
      </c>
      <c r="E52" s="8" t="s">
        <v>8</v>
      </c>
      <c r="F52" s="7" t="s">
        <v>65</v>
      </c>
      <c r="G52" s="8" t="s">
        <v>7</v>
      </c>
      <c r="H52" s="8" t="s">
        <v>8</v>
      </c>
      <c r="I52" s="7" t="s">
        <v>65</v>
      </c>
      <c r="J52" s="8" t="s">
        <v>7</v>
      </c>
      <c r="K52" s="8" t="s">
        <v>8</v>
      </c>
      <c r="L52" s="7" t="s">
        <v>65</v>
      </c>
      <c r="M52" s="8" t="s">
        <v>7</v>
      </c>
      <c r="N52" s="8" t="s">
        <v>8</v>
      </c>
      <c r="P52" s="7" t="s">
        <v>65</v>
      </c>
      <c r="Q52" s="8" t="s">
        <v>7</v>
      </c>
      <c r="R52" s="8" t="s">
        <v>8</v>
      </c>
      <c r="V52" s="9">
        <f>MAX(V54:V106)</f>
        <v>0.6240109064879542</v>
      </c>
    </row>
    <row r="53" spans="1:22" ht="15" customHeight="1">
      <c r="A53" s="10"/>
      <c r="B53" s="10"/>
      <c r="C53" s="8"/>
      <c r="D53" s="8"/>
      <c r="E53" s="8"/>
      <c r="F53" s="11">
        <f>MAX(F54:F106)</f>
        <v>3574.902693163149</v>
      </c>
      <c r="G53" s="11">
        <f>MAX(G54:G106)</f>
        <v>2138.8089899074803</v>
      </c>
      <c r="H53" s="11">
        <f>MAX(H54:H106)</f>
        <v>1436.7463392857994</v>
      </c>
      <c r="I53" s="8"/>
      <c r="J53" s="8"/>
      <c r="K53" s="8"/>
      <c r="L53" s="8"/>
      <c r="M53" s="8"/>
      <c r="N53" s="8"/>
      <c r="P53" s="8"/>
      <c r="Q53" s="8"/>
      <c r="R53" s="8"/>
      <c r="V53" s="9"/>
    </row>
    <row r="54" spans="1:23" ht="15" customHeight="1">
      <c r="A54" s="3">
        <v>2010</v>
      </c>
      <c r="B54" s="12" t="s">
        <v>2</v>
      </c>
      <c r="C54" s="13">
        <v>778.0008180722116</v>
      </c>
      <c r="D54" s="13">
        <v>482.51121354390443</v>
      </c>
      <c r="E54" s="13">
        <v>295.4896045283071</v>
      </c>
      <c r="F54" s="14"/>
      <c r="G54" s="14"/>
      <c r="H54" s="14"/>
      <c r="I54" s="15"/>
      <c r="J54" s="15"/>
      <c r="K54" s="15"/>
      <c r="L54" s="15"/>
      <c r="N54" s="16"/>
      <c r="O54" s="16"/>
      <c r="P54" s="15"/>
      <c r="Q54" s="15"/>
      <c r="R54" s="15"/>
      <c r="S54" s="15"/>
      <c r="T54" s="15"/>
      <c r="V54" s="9"/>
      <c r="W54" s="17"/>
    </row>
    <row r="55" spans="2:23" ht="15" customHeight="1">
      <c r="B55" s="12" t="s">
        <v>3</v>
      </c>
      <c r="C55" s="13">
        <v>779.6902313839867</v>
      </c>
      <c r="D55" s="13">
        <v>482.1057749770203</v>
      </c>
      <c r="E55" s="13">
        <v>297.5844564069663</v>
      </c>
      <c r="F55" s="14"/>
      <c r="G55" s="14"/>
      <c r="H55" s="14"/>
      <c r="I55" s="15"/>
      <c r="J55" s="15"/>
      <c r="K55" s="15"/>
      <c r="L55" s="15"/>
      <c r="N55" s="16"/>
      <c r="O55" s="16"/>
      <c r="P55" s="15"/>
      <c r="Q55" s="15"/>
      <c r="R55" s="15"/>
      <c r="S55" s="15"/>
      <c r="T55" s="15"/>
      <c r="U55" s="15"/>
      <c r="V55" s="9"/>
      <c r="W55" s="17"/>
    </row>
    <row r="56" spans="2:25" ht="15" customHeight="1">
      <c r="B56" s="12" t="s">
        <v>143</v>
      </c>
      <c r="C56" s="13">
        <v>774.7732117309836</v>
      </c>
      <c r="D56" s="13">
        <v>473.3764885608644</v>
      </c>
      <c r="E56" s="13">
        <v>301.3967231701192</v>
      </c>
      <c r="F56" s="14"/>
      <c r="G56" s="14"/>
      <c r="H56" s="14"/>
      <c r="I56" s="15"/>
      <c r="J56" s="15"/>
      <c r="K56" s="15"/>
      <c r="N56" s="16"/>
      <c r="O56" s="16"/>
      <c r="P56" s="15"/>
      <c r="Q56" s="15"/>
      <c r="R56" s="15"/>
      <c r="S56" s="15"/>
      <c r="T56" s="15"/>
      <c r="V56" s="9"/>
      <c r="W56" s="17"/>
      <c r="X56" s="3" t="s">
        <v>93</v>
      </c>
      <c r="Y56" s="3">
        <v>63.4</v>
      </c>
    </row>
    <row r="57" spans="2:23" ht="15" customHeight="1">
      <c r="B57" s="12" t="s">
        <v>1</v>
      </c>
      <c r="C57" s="13">
        <v>809.0477273819013</v>
      </c>
      <c r="D57" s="13">
        <v>499.0773848431087</v>
      </c>
      <c r="E57" s="13">
        <v>309.9703425387925</v>
      </c>
      <c r="F57" s="14"/>
      <c r="G57" s="14"/>
      <c r="H57" s="14"/>
      <c r="I57" s="15"/>
      <c r="J57" s="15"/>
      <c r="K57" s="15"/>
      <c r="O57" s="16"/>
      <c r="P57" s="15"/>
      <c r="Q57" s="15"/>
      <c r="R57" s="15"/>
      <c r="V57" s="9"/>
      <c r="W57" s="17"/>
    </row>
    <row r="58" spans="1:23" ht="15" customHeight="1">
      <c r="A58" s="3">
        <v>2011</v>
      </c>
      <c r="B58" s="12" t="s">
        <v>2</v>
      </c>
      <c r="C58" s="13">
        <v>797.602233851874</v>
      </c>
      <c r="D58" s="13">
        <v>492.2349228762404</v>
      </c>
      <c r="E58" s="13">
        <v>305.36731097563353</v>
      </c>
      <c r="F58" s="18">
        <f aca="true" t="shared" si="0" ref="F58:F104">SUM(C55:C58)</f>
        <v>3161.1134043487455</v>
      </c>
      <c r="G58" s="18">
        <f aca="true" t="shared" si="1" ref="G58:G104">SUM(D55:D58)</f>
        <v>1946.7945712572337</v>
      </c>
      <c r="H58" s="18">
        <f aca="true" t="shared" si="2" ref="H58:H104">SUM(E55:E58)</f>
        <v>1214.3188330915114</v>
      </c>
      <c r="I58" s="19">
        <f aca="true" t="shared" si="3" ref="I58:I104">C58/C54-1</f>
        <v>0.025194595332473035</v>
      </c>
      <c r="J58" s="19">
        <f aca="true" t="shared" si="4" ref="J58:J104">D58/D54-1</f>
        <v>0.020152297106046824</v>
      </c>
      <c r="K58" s="19">
        <f aca="true" t="shared" si="5" ref="K58:K104">E58/E54-1</f>
        <v>0.03342827055826314</v>
      </c>
      <c r="L58" s="15"/>
      <c r="M58" s="15"/>
      <c r="N58" s="15"/>
      <c r="O58" s="16"/>
      <c r="P58" s="19">
        <f aca="true" t="shared" si="6" ref="P58:P103">C58/C57-1</f>
        <v>-0.01414687062661335</v>
      </c>
      <c r="Q58" s="19">
        <f aca="true" t="shared" si="7" ref="Q58:Q103">D58/D57-1</f>
        <v>-0.013710222451813414</v>
      </c>
      <c r="R58" s="19">
        <f aca="true" t="shared" si="8" ref="R58:R103">E58/E57-1</f>
        <v>-0.014849909592827948</v>
      </c>
      <c r="S58" s="20"/>
      <c r="T58" s="21" t="s">
        <v>3</v>
      </c>
      <c r="V58" s="9">
        <f aca="true" t="shared" si="9" ref="V58:V106">D58/C58</f>
        <v>0.6171433604179892</v>
      </c>
      <c r="W58" s="17">
        <f aca="true" t="shared" si="10" ref="W58:W105">V58-V57</f>
        <v>0.6171433604179892</v>
      </c>
    </row>
    <row r="59" spans="2:23" ht="15" customHeight="1">
      <c r="B59" s="12" t="s">
        <v>3</v>
      </c>
      <c r="C59" s="13">
        <v>790.9275228339917</v>
      </c>
      <c r="D59" s="13">
        <v>478.1591552022256</v>
      </c>
      <c r="E59" s="13">
        <v>312.7683676317661</v>
      </c>
      <c r="F59" s="14">
        <f t="shared" si="0"/>
        <v>3172.3506957987506</v>
      </c>
      <c r="G59" s="14">
        <f t="shared" si="1"/>
        <v>1942.847951482439</v>
      </c>
      <c r="H59" s="14">
        <f t="shared" si="2"/>
        <v>1229.5027443163112</v>
      </c>
      <c r="I59" s="15">
        <f t="shared" si="3"/>
        <v>0.014412507682773468</v>
      </c>
      <c r="J59" s="15">
        <f t="shared" si="4"/>
        <v>-0.008186211366131957</v>
      </c>
      <c r="K59" s="15">
        <f t="shared" si="5"/>
        <v>0.0510238720399927</v>
      </c>
      <c r="N59" s="16"/>
      <c r="O59" s="16"/>
      <c r="P59" s="15">
        <f t="shared" si="6"/>
        <v>-0.008368470817399776</v>
      </c>
      <c r="Q59" s="15">
        <f t="shared" si="7"/>
        <v>-0.028595629891042473</v>
      </c>
      <c r="R59" s="15">
        <f t="shared" si="8"/>
        <v>0.02423657146695435</v>
      </c>
      <c r="S59" s="22">
        <v>2008</v>
      </c>
      <c r="T59" s="12" t="s">
        <v>1</v>
      </c>
      <c r="V59" s="9">
        <f t="shared" si="9"/>
        <v>0.6045549578157576</v>
      </c>
      <c r="W59" s="17">
        <f t="shared" si="10"/>
        <v>-0.012588402602231596</v>
      </c>
    </row>
    <row r="60" spans="1:23" ht="15" customHeight="1">
      <c r="A60" s="3">
        <v>2012</v>
      </c>
      <c r="B60" s="12" t="s">
        <v>143</v>
      </c>
      <c r="C60" s="13">
        <v>788.2297046398199</v>
      </c>
      <c r="D60" s="13">
        <v>476.46950882163907</v>
      </c>
      <c r="E60" s="13">
        <v>311.7601958181809</v>
      </c>
      <c r="F60" s="14">
        <f t="shared" si="0"/>
        <v>3185.8071887075866</v>
      </c>
      <c r="G60" s="14">
        <f t="shared" si="1"/>
        <v>1945.9409717432136</v>
      </c>
      <c r="H60" s="14">
        <f t="shared" si="2"/>
        <v>1239.866216964373</v>
      </c>
      <c r="I60" s="15">
        <f t="shared" si="3"/>
        <v>0.01736829914236715</v>
      </c>
      <c r="J60" s="15">
        <f t="shared" si="4"/>
        <v>0.006533954126403563</v>
      </c>
      <c r="K60" s="15">
        <f t="shared" si="5"/>
        <v>0.034384821902035734</v>
      </c>
      <c r="N60" s="16"/>
      <c r="O60" s="16"/>
      <c r="P60" s="15">
        <f t="shared" si="6"/>
        <v>-0.003410955006983629</v>
      </c>
      <c r="Q60" s="15">
        <f t="shared" si="7"/>
        <v>-0.0035336484980025284</v>
      </c>
      <c r="R60" s="15">
        <f t="shared" si="8"/>
        <v>-0.0032233816393230086</v>
      </c>
      <c r="S60" s="10"/>
      <c r="T60" s="12" t="s">
        <v>2</v>
      </c>
      <c r="V60" s="9">
        <f t="shared" si="9"/>
        <v>0.6044805289840743</v>
      </c>
      <c r="W60" s="17">
        <f t="shared" si="10"/>
        <v>-7.442883168329306E-05</v>
      </c>
    </row>
    <row r="61" spans="2:23" ht="15" customHeight="1">
      <c r="B61" s="12" t="s">
        <v>1</v>
      </c>
      <c r="C61" s="13">
        <v>799.8557398724397</v>
      </c>
      <c r="D61" s="13">
        <v>480.0349356525284</v>
      </c>
      <c r="E61" s="13">
        <v>319.8208042199112</v>
      </c>
      <c r="F61" s="14">
        <f t="shared" si="0"/>
        <v>3176.6152011981253</v>
      </c>
      <c r="G61" s="14">
        <f t="shared" si="1"/>
        <v>1926.8985225526335</v>
      </c>
      <c r="H61" s="14">
        <f t="shared" si="2"/>
        <v>1249.7166786454918</v>
      </c>
      <c r="I61" s="15">
        <f t="shared" si="3"/>
        <v>-0.011361489808774383</v>
      </c>
      <c r="J61" s="15">
        <f t="shared" si="4"/>
        <v>-0.03815530370418707</v>
      </c>
      <c r="K61" s="15">
        <f t="shared" si="5"/>
        <v>0.03177872308827712</v>
      </c>
      <c r="N61" s="16"/>
      <c r="O61" s="16"/>
      <c r="P61" s="15">
        <f t="shared" si="6"/>
        <v>0.014749552274146094</v>
      </c>
      <c r="Q61" s="15">
        <f t="shared" si="7"/>
        <v>0.007483011535632134</v>
      </c>
      <c r="R61" s="15">
        <f t="shared" si="8"/>
        <v>0.025855155692907417</v>
      </c>
      <c r="T61" s="12" t="s">
        <v>2</v>
      </c>
      <c r="V61" s="9">
        <f t="shared" si="9"/>
        <v>0.6001518920512892</v>
      </c>
      <c r="W61" s="17">
        <f t="shared" si="10"/>
        <v>-0.004328636932785179</v>
      </c>
    </row>
    <row r="62" spans="2:23" ht="15" customHeight="1">
      <c r="B62" s="12" t="s">
        <v>2</v>
      </c>
      <c r="C62" s="13">
        <v>788.5663227346189</v>
      </c>
      <c r="D62" s="13">
        <v>474.16196891956156</v>
      </c>
      <c r="E62" s="13">
        <v>314.40435381505733</v>
      </c>
      <c r="F62" s="18">
        <f t="shared" si="0"/>
        <v>3167.5792900808706</v>
      </c>
      <c r="G62" s="18">
        <f t="shared" si="1"/>
        <v>1908.8255685959546</v>
      </c>
      <c r="H62" s="18">
        <f t="shared" si="2"/>
        <v>1258.7537214849156</v>
      </c>
      <c r="I62" s="19">
        <f t="shared" si="3"/>
        <v>-0.011328843794252919</v>
      </c>
      <c r="J62" s="19">
        <f t="shared" si="4"/>
        <v>-0.036716114840195546</v>
      </c>
      <c r="K62" s="19">
        <f t="shared" si="5"/>
        <v>0.029594008640122293</v>
      </c>
      <c r="L62" s="15">
        <f>F62/F58-1</f>
        <v>0.0020454456721576975</v>
      </c>
      <c r="M62" s="15">
        <f aca="true" t="shared" si="11" ref="M62">G62/G58-1</f>
        <v>-0.019503343199051004</v>
      </c>
      <c r="N62" s="15">
        <f aca="true" t="shared" si="12" ref="N62">H62/H58-1</f>
        <v>0.03659243946688884</v>
      </c>
      <c r="O62" s="16"/>
      <c r="P62" s="19">
        <f>C62/C61-1</f>
        <v>-0.014114316588665354</v>
      </c>
      <c r="Q62" s="19">
        <f t="shared" si="7"/>
        <v>-0.012234456904649083</v>
      </c>
      <c r="R62" s="19">
        <f t="shared" si="8"/>
        <v>-0.01693589139101004</v>
      </c>
      <c r="S62" s="20"/>
      <c r="T62" s="21" t="s">
        <v>3</v>
      </c>
      <c r="V62" s="9">
        <f t="shared" si="9"/>
        <v>0.601296245159501</v>
      </c>
      <c r="W62" s="17">
        <f t="shared" si="10"/>
        <v>0.0011443531082118152</v>
      </c>
    </row>
    <row r="63" spans="2:23" ht="15" customHeight="1">
      <c r="B63" s="12" t="s">
        <v>3</v>
      </c>
      <c r="C63" s="13">
        <v>776.8083528156224</v>
      </c>
      <c r="D63" s="13">
        <v>465.90035640346906</v>
      </c>
      <c r="E63" s="13">
        <v>310.9079964121533</v>
      </c>
      <c r="F63" s="14">
        <f t="shared" si="0"/>
        <v>3153.460120062501</v>
      </c>
      <c r="G63" s="14">
        <f t="shared" si="1"/>
        <v>1896.566769797198</v>
      </c>
      <c r="H63" s="14">
        <f t="shared" si="2"/>
        <v>1256.8933502653026</v>
      </c>
      <c r="I63" s="15">
        <f t="shared" si="3"/>
        <v>-0.01785140813886288</v>
      </c>
      <c r="J63" s="15">
        <f t="shared" si="4"/>
        <v>-0.025637486316814284</v>
      </c>
      <c r="K63" s="15">
        <f t="shared" si="5"/>
        <v>-0.005948079832047148</v>
      </c>
      <c r="N63" s="16"/>
      <c r="O63" s="16"/>
      <c r="P63" s="15">
        <f t="shared" si="6"/>
        <v>-0.014910565643003637</v>
      </c>
      <c r="Q63" s="15">
        <f t="shared" si="7"/>
        <v>-0.01742360850853908</v>
      </c>
      <c r="R63" s="15">
        <f t="shared" si="8"/>
        <v>-0.011120575655134579</v>
      </c>
      <c r="S63" s="3">
        <v>2009</v>
      </c>
      <c r="T63" s="12" t="s">
        <v>1</v>
      </c>
      <c r="V63" s="9">
        <f t="shared" si="9"/>
        <v>0.5997622897781222</v>
      </c>
      <c r="W63" s="17">
        <f t="shared" si="10"/>
        <v>-0.0015339553813787932</v>
      </c>
    </row>
    <row r="64" spans="1:23" ht="15" customHeight="1">
      <c r="A64" s="3">
        <v>2013</v>
      </c>
      <c r="B64" s="12" t="s">
        <v>143</v>
      </c>
      <c r="C64" s="13">
        <v>780.35960725</v>
      </c>
      <c r="D64" s="13">
        <v>466.921907</v>
      </c>
      <c r="E64" s="13">
        <v>313.43770025</v>
      </c>
      <c r="F64" s="14">
        <f t="shared" si="0"/>
        <v>3145.5900226726812</v>
      </c>
      <c r="G64" s="14">
        <f t="shared" si="1"/>
        <v>1887.019167975559</v>
      </c>
      <c r="H64" s="14">
        <f t="shared" si="2"/>
        <v>1258.5708546971218</v>
      </c>
      <c r="I64" s="15">
        <f t="shared" si="3"/>
        <v>-0.009984522713992638</v>
      </c>
      <c r="J64" s="15">
        <f t="shared" si="4"/>
        <v>-0.020038222058010313</v>
      </c>
      <c r="K64" s="15">
        <f t="shared" si="5"/>
        <v>0.005380752431902502</v>
      </c>
      <c r="N64" s="16"/>
      <c r="O64" s="16"/>
      <c r="P64" s="15">
        <f t="shared" si="6"/>
        <v>0.0045715966126080865</v>
      </c>
      <c r="Q64" s="15">
        <f t="shared" si="7"/>
        <v>0.002192637508193318</v>
      </c>
      <c r="R64" s="15">
        <f t="shared" si="8"/>
        <v>0.008136502975282678</v>
      </c>
      <c r="S64" s="10"/>
      <c r="T64" s="12" t="s">
        <v>2</v>
      </c>
      <c r="V64" s="9">
        <f t="shared" si="9"/>
        <v>0.5983419729340431</v>
      </c>
      <c r="W64" s="17">
        <f t="shared" si="10"/>
        <v>-0.0014203168440790614</v>
      </c>
    </row>
    <row r="65" spans="2:23" ht="15" customHeight="1">
      <c r="B65" s="12" t="s">
        <v>1</v>
      </c>
      <c r="C65" s="13">
        <v>800.1622132499999</v>
      </c>
      <c r="D65" s="13">
        <v>473.342334</v>
      </c>
      <c r="E65" s="13">
        <v>326.81987925</v>
      </c>
      <c r="F65" s="14">
        <f t="shared" si="0"/>
        <v>3145.896496050241</v>
      </c>
      <c r="G65" s="14">
        <f t="shared" si="1"/>
        <v>1880.3265663230304</v>
      </c>
      <c r="H65" s="14">
        <f t="shared" si="2"/>
        <v>1265.5699297272106</v>
      </c>
      <c r="I65" s="15">
        <f t="shared" si="3"/>
        <v>0.00038316081548539493</v>
      </c>
      <c r="J65" s="15">
        <f t="shared" si="4"/>
        <v>-0.01394190538118012</v>
      </c>
      <c r="K65" s="15">
        <f t="shared" si="5"/>
        <v>0.021884364424511027</v>
      </c>
      <c r="L65" s="15"/>
      <c r="N65" s="16"/>
      <c r="O65" s="16"/>
      <c r="P65" s="15">
        <f t="shared" si="6"/>
        <v>0.0253762570692051</v>
      </c>
      <c r="Q65" s="15">
        <f t="shared" si="7"/>
        <v>0.013750537089278314</v>
      </c>
      <c r="R65" s="15">
        <f t="shared" si="8"/>
        <v>0.04269486085855756</v>
      </c>
      <c r="T65" s="12" t="s">
        <v>2</v>
      </c>
      <c r="V65" s="9">
        <f t="shared" si="9"/>
        <v>0.5915579693240407</v>
      </c>
      <c r="W65" s="17">
        <f t="shared" si="10"/>
        <v>-0.00678400361000242</v>
      </c>
    </row>
    <row r="66" spans="2:23" ht="15" customHeight="1">
      <c r="B66" s="12" t="s">
        <v>2</v>
      </c>
      <c r="C66" s="13">
        <v>790.4824482500001</v>
      </c>
      <c r="D66" s="13">
        <v>471.341612</v>
      </c>
      <c r="E66" s="13">
        <v>319.14083625</v>
      </c>
      <c r="F66" s="18">
        <f t="shared" si="0"/>
        <v>3147.812621565622</v>
      </c>
      <c r="G66" s="18">
        <f t="shared" si="1"/>
        <v>1877.506209403469</v>
      </c>
      <c r="H66" s="18">
        <f t="shared" si="2"/>
        <v>1270.3064121621533</v>
      </c>
      <c r="I66" s="19">
        <f t="shared" si="3"/>
        <v>0.002429885045986291</v>
      </c>
      <c r="J66" s="19">
        <f t="shared" si="4"/>
        <v>-0.005948087582789752</v>
      </c>
      <c r="K66" s="19">
        <f t="shared" si="5"/>
        <v>0.015064939074376893</v>
      </c>
      <c r="L66" s="15">
        <f>F66/F62-1</f>
        <v>-0.006240307409871915</v>
      </c>
      <c r="M66" s="15">
        <f aca="true" t="shared" si="13" ref="M66">G66/G62-1</f>
        <v>-0.016407659090360238</v>
      </c>
      <c r="N66" s="15">
        <f aca="true" t="shared" si="14" ref="N66">H66/H62-1</f>
        <v>0.009177880057116505</v>
      </c>
      <c r="O66" s="16"/>
      <c r="P66" s="19">
        <f t="shared" si="6"/>
        <v>-0.012097253331526114</v>
      </c>
      <c r="Q66" s="19">
        <f t="shared" si="7"/>
        <v>-0.004226797090158385</v>
      </c>
      <c r="R66" s="19">
        <f t="shared" si="8"/>
        <v>-0.023496254320949372</v>
      </c>
      <c r="S66" s="20"/>
      <c r="T66" s="21" t="s">
        <v>3</v>
      </c>
      <c r="V66" s="9">
        <f t="shared" si="9"/>
        <v>0.5962708128984696</v>
      </c>
      <c r="W66" s="17">
        <f t="shared" si="10"/>
        <v>0.0047128435744289154</v>
      </c>
    </row>
    <row r="67" spans="2:23" ht="15" customHeight="1">
      <c r="B67" s="12" t="s">
        <v>3</v>
      </c>
      <c r="C67" s="13">
        <v>781.82564125</v>
      </c>
      <c r="D67" s="13">
        <v>465.880925</v>
      </c>
      <c r="E67" s="13">
        <v>315.94471625</v>
      </c>
      <c r="F67" s="14">
        <f t="shared" si="0"/>
        <v>3152.82991</v>
      </c>
      <c r="G67" s="14">
        <f t="shared" si="1"/>
        <v>1877.486778</v>
      </c>
      <c r="H67" s="14">
        <f t="shared" si="2"/>
        <v>1275.343132</v>
      </c>
      <c r="I67" s="15">
        <f t="shared" si="3"/>
        <v>0.00645884974870814</v>
      </c>
      <c r="J67" s="15">
        <f t="shared" si="4"/>
        <v>-4.170720885265933E-05</v>
      </c>
      <c r="K67" s="15">
        <f t="shared" si="5"/>
        <v>0.016200033115808976</v>
      </c>
      <c r="N67" s="16"/>
      <c r="O67" s="16"/>
      <c r="P67" s="15">
        <f t="shared" si="6"/>
        <v>-0.01095129565389441</v>
      </c>
      <c r="Q67" s="15">
        <f t="shared" si="7"/>
        <v>-0.011585412492712388</v>
      </c>
      <c r="R67" s="15">
        <f t="shared" si="8"/>
        <v>-0.010014763505527435</v>
      </c>
      <c r="S67" s="23">
        <v>2010</v>
      </c>
      <c r="T67" s="12" t="s">
        <v>1</v>
      </c>
      <c r="V67" s="9">
        <f t="shared" si="9"/>
        <v>0.5958885209432877</v>
      </c>
      <c r="W67" s="17">
        <f t="shared" si="10"/>
        <v>-0.0003822919551819126</v>
      </c>
    </row>
    <row r="68" spans="1:23" ht="15" customHeight="1">
      <c r="A68" s="3">
        <v>2014</v>
      </c>
      <c r="B68" s="12" t="s">
        <v>143</v>
      </c>
      <c r="C68" s="13">
        <v>786.4354920000001</v>
      </c>
      <c r="D68" s="13">
        <v>464.280638</v>
      </c>
      <c r="E68" s="13">
        <v>322.154854</v>
      </c>
      <c r="F68" s="14">
        <f t="shared" si="0"/>
        <v>3158.90579475</v>
      </c>
      <c r="G68" s="14">
        <f t="shared" si="1"/>
        <v>1874.845509</v>
      </c>
      <c r="H68" s="14">
        <f t="shared" si="2"/>
        <v>1284.0602857499998</v>
      </c>
      <c r="I68" s="15">
        <f t="shared" si="3"/>
        <v>0.007786006212458396</v>
      </c>
      <c r="J68" s="15">
        <f t="shared" si="4"/>
        <v>-0.005656768209849616</v>
      </c>
      <c r="K68" s="15">
        <f t="shared" si="5"/>
        <v>0.027811439858852927</v>
      </c>
      <c r="N68" s="16"/>
      <c r="O68" s="16"/>
      <c r="P68" s="15">
        <f t="shared" si="6"/>
        <v>0.005896264469696488</v>
      </c>
      <c r="Q68" s="15">
        <f t="shared" si="7"/>
        <v>-0.0034349699979666637</v>
      </c>
      <c r="R68" s="15">
        <f t="shared" si="8"/>
        <v>0.019655773401464405</v>
      </c>
      <c r="T68" s="12" t="s">
        <v>2</v>
      </c>
      <c r="V68" s="9">
        <f t="shared" si="9"/>
        <v>0.5903607387037918</v>
      </c>
      <c r="W68" s="17">
        <f t="shared" si="10"/>
        <v>-0.005527782239495904</v>
      </c>
    </row>
    <row r="69" spans="2:23" ht="15" customHeight="1">
      <c r="B69" s="12" t="s">
        <v>1</v>
      </c>
      <c r="C69" s="13">
        <v>809.506443</v>
      </c>
      <c r="D69" s="13">
        <v>480.318999</v>
      </c>
      <c r="E69" s="13">
        <v>329.187444</v>
      </c>
      <c r="F69" s="14">
        <f t="shared" si="0"/>
        <v>3168.2500245</v>
      </c>
      <c r="G69" s="14">
        <f t="shared" si="1"/>
        <v>1881.8221740000001</v>
      </c>
      <c r="H69" s="14">
        <f t="shared" si="2"/>
        <v>1286.4278505</v>
      </c>
      <c r="I69" s="15">
        <f t="shared" si="3"/>
        <v>0.011677919295947303</v>
      </c>
      <c r="J69" s="15">
        <f t="shared" si="4"/>
        <v>0.014739152826334756</v>
      </c>
      <c r="K69" s="15">
        <f t="shared" si="5"/>
        <v>0.007244249509648082</v>
      </c>
      <c r="N69" s="16"/>
      <c r="O69" s="16"/>
      <c r="P69" s="15">
        <f t="shared" si="6"/>
        <v>0.029336100970376755</v>
      </c>
      <c r="Q69" s="15">
        <f t="shared" si="7"/>
        <v>0.03454453984790118</v>
      </c>
      <c r="R69" s="15">
        <f t="shared" si="8"/>
        <v>0.02182984335849869</v>
      </c>
      <c r="T69" s="12" t="s">
        <v>2</v>
      </c>
      <c r="V69" s="9">
        <f t="shared" si="9"/>
        <v>0.5933479630130628</v>
      </c>
      <c r="W69" s="17">
        <f t="shared" si="10"/>
        <v>0.0029872243092710082</v>
      </c>
    </row>
    <row r="70" spans="2:23" ht="15" customHeight="1">
      <c r="B70" s="12" t="s">
        <v>2</v>
      </c>
      <c r="C70" s="13">
        <v>808.235007</v>
      </c>
      <c r="D70" s="13">
        <v>482.071585</v>
      </c>
      <c r="E70" s="13">
        <v>326.163422</v>
      </c>
      <c r="F70" s="18">
        <f t="shared" si="0"/>
        <v>3186.0025832500005</v>
      </c>
      <c r="G70" s="18">
        <f t="shared" si="1"/>
        <v>1892.5521469999999</v>
      </c>
      <c r="H70" s="18">
        <f t="shared" si="2"/>
        <v>1293.45043625</v>
      </c>
      <c r="I70" s="19">
        <f t="shared" si="3"/>
        <v>0.022457878463084446</v>
      </c>
      <c r="J70" s="19">
        <f t="shared" si="4"/>
        <v>0.022764747959490572</v>
      </c>
      <c r="K70" s="19">
        <f t="shared" si="5"/>
        <v>0.022004660489448824</v>
      </c>
      <c r="L70" s="15">
        <f>F70/F66-1</f>
        <v>0.012132222046108865</v>
      </c>
      <c r="M70" s="15">
        <f aca="true" t="shared" si="15" ref="M70">G70/G66-1</f>
        <v>0.008013788461083804</v>
      </c>
      <c r="N70" s="15">
        <f aca="true" t="shared" si="16" ref="N70">H70/H66-1</f>
        <v>0.018219245267331985</v>
      </c>
      <c r="O70" s="16"/>
      <c r="P70" s="19">
        <f t="shared" si="6"/>
        <v>-0.0015706311061443046</v>
      </c>
      <c r="Q70" s="19">
        <f t="shared" si="7"/>
        <v>0.003648795911985081</v>
      </c>
      <c r="R70" s="19">
        <f t="shared" si="8"/>
        <v>-0.009186322428506699</v>
      </c>
      <c r="S70" s="24"/>
      <c r="T70" s="21" t="s">
        <v>3</v>
      </c>
      <c r="V70" s="9">
        <f t="shared" si="9"/>
        <v>0.5964497711987871</v>
      </c>
      <c r="W70" s="17">
        <f t="shared" si="10"/>
        <v>0.003101808185724253</v>
      </c>
    </row>
    <row r="71" spans="2:23" ht="15" customHeight="1">
      <c r="B71" s="12" t="s">
        <v>3</v>
      </c>
      <c r="C71" s="13">
        <v>814.123411</v>
      </c>
      <c r="D71" s="13">
        <v>481.527672</v>
      </c>
      <c r="E71" s="13">
        <v>332.595739</v>
      </c>
      <c r="F71" s="14">
        <f t="shared" si="0"/>
        <v>3218.300353</v>
      </c>
      <c r="G71" s="14">
        <f t="shared" si="1"/>
        <v>1908.1988939999999</v>
      </c>
      <c r="H71" s="14">
        <f t="shared" si="2"/>
        <v>1310.101459</v>
      </c>
      <c r="I71" s="15">
        <f t="shared" si="3"/>
        <v>0.04131070669204662</v>
      </c>
      <c r="J71" s="15">
        <f t="shared" si="4"/>
        <v>0.03358529220744555</v>
      </c>
      <c r="K71" s="15">
        <f t="shared" si="5"/>
        <v>0.05270233016596615</v>
      </c>
      <c r="N71" s="16"/>
      <c r="O71" s="16"/>
      <c r="P71" s="15">
        <f t="shared" si="6"/>
        <v>0.0072855097205657415</v>
      </c>
      <c r="Q71" s="15">
        <f t="shared" si="7"/>
        <v>-0.001128282638770406</v>
      </c>
      <c r="R71" s="15">
        <f t="shared" si="8"/>
        <v>0.019721147639909065</v>
      </c>
      <c r="S71" s="3">
        <v>2011</v>
      </c>
      <c r="T71" s="12" t="s">
        <v>1</v>
      </c>
      <c r="V71" s="9">
        <f t="shared" si="9"/>
        <v>0.5914676638625738</v>
      </c>
      <c r="W71" s="17">
        <f t="shared" si="10"/>
        <v>-0.004982107336213293</v>
      </c>
    </row>
    <row r="72" spans="1:23" ht="15" customHeight="1">
      <c r="A72" s="3">
        <v>2015</v>
      </c>
      <c r="B72" s="12" t="s">
        <v>143</v>
      </c>
      <c r="C72" s="13">
        <v>815.8932050000001</v>
      </c>
      <c r="D72" s="13">
        <v>479.193232</v>
      </c>
      <c r="E72" s="13">
        <v>336.699973</v>
      </c>
      <c r="F72" s="14">
        <f t="shared" si="0"/>
        <v>3247.7580660000003</v>
      </c>
      <c r="G72" s="14">
        <f t="shared" si="1"/>
        <v>1923.111488</v>
      </c>
      <c r="H72" s="14">
        <f t="shared" si="2"/>
        <v>1324.6465779999999</v>
      </c>
      <c r="I72" s="15">
        <f t="shared" si="3"/>
        <v>0.03745725275583056</v>
      </c>
      <c r="J72" s="15">
        <f t="shared" si="4"/>
        <v>0.032119784413667585</v>
      </c>
      <c r="K72" s="15">
        <f t="shared" si="5"/>
        <v>0.04514946405246456</v>
      </c>
      <c r="N72" s="16"/>
      <c r="O72" s="16"/>
      <c r="P72" s="15">
        <f t="shared" si="6"/>
        <v>0.002173864522365454</v>
      </c>
      <c r="Q72" s="15">
        <f t="shared" si="7"/>
        <v>-0.0048479872201404595</v>
      </c>
      <c r="R72" s="15">
        <f t="shared" si="8"/>
        <v>0.012340007759389815</v>
      </c>
      <c r="T72" s="12" t="s">
        <v>2</v>
      </c>
      <c r="V72" s="9">
        <f t="shared" si="9"/>
        <v>0.5873234745226246</v>
      </c>
      <c r="W72" s="17">
        <f t="shared" si="10"/>
        <v>-0.0041441893399492</v>
      </c>
    </row>
    <row r="73" spans="2:23" ht="15" customHeight="1">
      <c r="B73" s="12" t="s">
        <v>1</v>
      </c>
      <c r="C73" s="13">
        <v>831.3250390000001</v>
      </c>
      <c r="D73" s="13">
        <v>482.309297</v>
      </c>
      <c r="E73" s="13">
        <v>349.015742</v>
      </c>
      <c r="F73" s="14">
        <f t="shared" si="0"/>
        <v>3269.5766620000004</v>
      </c>
      <c r="G73" s="14">
        <f t="shared" si="1"/>
        <v>1925.1017860000002</v>
      </c>
      <c r="H73" s="14">
        <f t="shared" si="2"/>
        <v>1344.474876</v>
      </c>
      <c r="I73" s="15">
        <f t="shared" si="3"/>
        <v>0.02695296150965909</v>
      </c>
      <c r="J73" s="15">
        <f t="shared" si="4"/>
        <v>0.004143700341114442</v>
      </c>
      <c r="K73" s="15">
        <f t="shared" si="5"/>
        <v>0.06023406530657338</v>
      </c>
      <c r="N73" s="16"/>
      <c r="O73" s="16"/>
      <c r="P73" s="15">
        <f t="shared" si="6"/>
        <v>0.018914036672238232</v>
      </c>
      <c r="Q73" s="15">
        <f t="shared" si="7"/>
        <v>0.006502731657946237</v>
      </c>
      <c r="R73" s="15">
        <f t="shared" si="8"/>
        <v>0.03657787344105312</v>
      </c>
      <c r="T73" s="12" t="s">
        <v>2</v>
      </c>
      <c r="V73" s="9">
        <f t="shared" si="9"/>
        <v>0.5801693373510911</v>
      </c>
      <c r="W73" s="17">
        <f t="shared" si="10"/>
        <v>-0.007154137171533459</v>
      </c>
    </row>
    <row r="74" spans="2:23" ht="15" customHeight="1">
      <c r="B74" s="12" t="s">
        <v>2</v>
      </c>
      <c r="C74" s="13">
        <v>820.244983</v>
      </c>
      <c r="D74" s="13">
        <v>487.431223</v>
      </c>
      <c r="E74" s="13">
        <v>332.81376</v>
      </c>
      <c r="F74" s="18">
        <f t="shared" si="0"/>
        <v>3281.586638</v>
      </c>
      <c r="G74" s="18">
        <f t="shared" si="1"/>
        <v>1930.461424</v>
      </c>
      <c r="H74" s="18">
        <f t="shared" si="2"/>
        <v>1351.125214</v>
      </c>
      <c r="I74" s="19">
        <f t="shared" si="3"/>
        <v>0.014859509791067538</v>
      </c>
      <c r="J74" s="19">
        <f t="shared" si="4"/>
        <v>0.011117929715770192</v>
      </c>
      <c r="K74" s="19">
        <f t="shared" si="5"/>
        <v>0.02038958862775231</v>
      </c>
      <c r="L74" s="15">
        <f>F74/F70-1</f>
        <v>0.03000124835193807</v>
      </c>
      <c r="M74" s="15">
        <f aca="true" t="shared" si="17" ref="M74">G74/G70-1</f>
        <v>0.02003077012175991</v>
      </c>
      <c r="N74" s="15">
        <f aca="true" t="shared" si="18" ref="N74">H74/H70-1</f>
        <v>0.04458986300024903</v>
      </c>
      <c r="O74" s="16"/>
      <c r="P74" s="19">
        <f t="shared" si="6"/>
        <v>-0.01332818750813547</v>
      </c>
      <c r="Q74" s="19">
        <f t="shared" si="7"/>
        <v>0.010619587952914733</v>
      </c>
      <c r="R74" s="19">
        <f t="shared" si="8"/>
        <v>-0.04642192328390726</v>
      </c>
      <c r="S74" s="24"/>
      <c r="T74" s="21" t="s">
        <v>3</v>
      </c>
      <c r="V74" s="9">
        <f t="shared" si="9"/>
        <v>0.5942507825128629</v>
      </c>
      <c r="W74" s="17">
        <f t="shared" si="10"/>
        <v>0.014081445161771788</v>
      </c>
    </row>
    <row r="75" spans="2:23" ht="15" customHeight="1">
      <c r="B75" s="12" t="s">
        <v>3</v>
      </c>
      <c r="C75" s="13">
        <v>816.446903</v>
      </c>
      <c r="D75" s="13">
        <v>481.109464</v>
      </c>
      <c r="E75" s="13">
        <v>335.337439</v>
      </c>
      <c r="F75" s="14">
        <f t="shared" si="0"/>
        <v>3283.91013</v>
      </c>
      <c r="G75" s="14">
        <f t="shared" si="1"/>
        <v>1930.043216</v>
      </c>
      <c r="H75" s="14">
        <f t="shared" si="2"/>
        <v>1353.8669140000002</v>
      </c>
      <c r="I75" s="15">
        <f t="shared" si="3"/>
        <v>0.0028539800828795148</v>
      </c>
      <c r="J75" s="15">
        <f t="shared" si="4"/>
        <v>-0.0008685025270988023</v>
      </c>
      <c r="K75" s="15">
        <f t="shared" si="5"/>
        <v>0.008243340724217951</v>
      </c>
      <c r="N75" s="16"/>
      <c r="O75" s="16"/>
      <c r="P75" s="15">
        <f t="shared" si="6"/>
        <v>-0.004630421494452475</v>
      </c>
      <c r="Q75" s="15">
        <f t="shared" si="7"/>
        <v>-0.012969540525310186</v>
      </c>
      <c r="R75" s="15">
        <f t="shared" si="8"/>
        <v>0.007582856550161887</v>
      </c>
      <c r="S75" s="3">
        <v>2012</v>
      </c>
      <c r="T75" s="12" t="s">
        <v>1</v>
      </c>
      <c r="V75" s="9">
        <f t="shared" si="9"/>
        <v>0.589272201575122</v>
      </c>
      <c r="W75" s="17">
        <f t="shared" si="10"/>
        <v>-0.004978580937740951</v>
      </c>
    </row>
    <row r="76" spans="1:23" ht="15" customHeight="1">
      <c r="A76" s="3">
        <v>2016</v>
      </c>
      <c r="B76" s="12" t="s">
        <v>143</v>
      </c>
      <c r="C76" s="13">
        <v>812.6398135229998</v>
      </c>
      <c r="D76" s="13">
        <v>480.22674272999984</v>
      </c>
      <c r="E76" s="13">
        <v>332.413070793</v>
      </c>
      <c r="F76" s="14">
        <f t="shared" si="0"/>
        <v>3280.6567385229996</v>
      </c>
      <c r="G76" s="14">
        <f t="shared" si="1"/>
        <v>1931.0767267299998</v>
      </c>
      <c r="H76" s="14">
        <f t="shared" si="2"/>
        <v>1349.580011793</v>
      </c>
      <c r="I76" s="15">
        <f t="shared" si="3"/>
        <v>-0.003987521230796709</v>
      </c>
      <c r="J76" s="15">
        <f t="shared" si="4"/>
        <v>0.0021567723852990994</v>
      </c>
      <c r="K76" s="15">
        <f t="shared" si="5"/>
        <v>-0.01273211330789159</v>
      </c>
      <c r="N76" s="16"/>
      <c r="O76" s="16"/>
      <c r="P76" s="15">
        <f t="shared" si="6"/>
        <v>-0.00466299702162043</v>
      </c>
      <c r="Q76" s="15">
        <f t="shared" si="7"/>
        <v>-0.0018347618079700423</v>
      </c>
      <c r="R76" s="15">
        <f t="shared" si="8"/>
        <v>-0.00872067316945202</v>
      </c>
      <c r="T76" s="12" t="s">
        <v>2</v>
      </c>
      <c r="V76" s="9">
        <f t="shared" si="9"/>
        <v>0.5909466097262637</v>
      </c>
      <c r="W76" s="17">
        <f t="shared" si="10"/>
        <v>0.0016744081511417264</v>
      </c>
    </row>
    <row r="77" spans="2:23" ht="15" customHeight="1">
      <c r="B77" s="12" t="s">
        <v>1</v>
      </c>
      <c r="C77" s="13">
        <v>836.2473214989993</v>
      </c>
      <c r="D77" s="13">
        <v>486.5985548399996</v>
      </c>
      <c r="E77" s="13">
        <v>349.64876665899965</v>
      </c>
      <c r="F77" s="14">
        <f t="shared" si="0"/>
        <v>3285.5790210219993</v>
      </c>
      <c r="G77" s="14">
        <f t="shared" si="1"/>
        <v>1935.3659845699995</v>
      </c>
      <c r="H77" s="14">
        <f t="shared" si="2"/>
        <v>1350.2130364519996</v>
      </c>
      <c r="I77" s="15">
        <f t="shared" si="3"/>
        <v>0.005921008351823742</v>
      </c>
      <c r="J77" s="15">
        <f t="shared" si="4"/>
        <v>0.008893168484785718</v>
      </c>
      <c r="K77" s="15">
        <f t="shared" si="5"/>
        <v>0.0018137424271242875</v>
      </c>
      <c r="N77" s="16"/>
      <c r="O77" s="16"/>
      <c r="P77" s="15">
        <f t="shared" si="6"/>
        <v>0.029050395492752124</v>
      </c>
      <c r="Q77" s="15">
        <f t="shared" si="7"/>
        <v>0.013268340854524663</v>
      </c>
      <c r="R77" s="15">
        <f t="shared" si="8"/>
        <v>0.05185023508516817</v>
      </c>
      <c r="T77" s="12" t="s">
        <v>2</v>
      </c>
      <c r="V77" s="9">
        <f t="shared" si="9"/>
        <v>0.5818835436958489</v>
      </c>
      <c r="W77" s="17">
        <f t="shared" si="10"/>
        <v>-0.009063066030414735</v>
      </c>
    </row>
    <row r="78" spans="2:23" ht="15" customHeight="1">
      <c r="B78" s="12" t="s">
        <v>2</v>
      </c>
      <c r="C78" s="13">
        <v>835.8936445250002</v>
      </c>
      <c r="D78" s="13">
        <v>493.3152168360003</v>
      </c>
      <c r="E78" s="13">
        <v>342.57842768899997</v>
      </c>
      <c r="F78" s="18">
        <f t="shared" si="0"/>
        <v>3301.227682546999</v>
      </c>
      <c r="G78" s="18">
        <f t="shared" si="1"/>
        <v>1941.2499784059996</v>
      </c>
      <c r="H78" s="18">
        <f t="shared" si="2"/>
        <v>1359.9777041409995</v>
      </c>
      <c r="I78" s="19">
        <f t="shared" si="3"/>
        <v>0.019078033818342943</v>
      </c>
      <c r="J78" s="19">
        <f t="shared" si="4"/>
        <v>0.012071433995930692</v>
      </c>
      <c r="K78" s="19">
        <f t="shared" si="5"/>
        <v>0.02933973549951774</v>
      </c>
      <c r="L78" s="15">
        <f>F78/F74-1</f>
        <v>0.005985228096543338</v>
      </c>
      <c r="M78" s="15">
        <f aca="true" t="shared" si="19" ref="M78">G78/G74-1</f>
        <v>0.005588588444127129</v>
      </c>
      <c r="N78" s="15">
        <f aca="true" t="shared" si="20" ref="N78">H78/H74-1</f>
        <v>0.006551939116576699</v>
      </c>
      <c r="O78" s="16"/>
      <c r="P78" s="19">
        <f t="shared" si="6"/>
        <v>-0.0004229334610783564</v>
      </c>
      <c r="Q78" s="19">
        <f t="shared" si="7"/>
        <v>0.013803292116659094</v>
      </c>
      <c r="R78" s="19">
        <f t="shared" si="8"/>
        <v>-0.020221261003031454</v>
      </c>
      <c r="S78" s="24"/>
      <c r="T78" s="21" t="s">
        <v>3</v>
      </c>
      <c r="V78" s="9">
        <f t="shared" si="9"/>
        <v>0.5901650527757374</v>
      </c>
      <c r="W78" s="17">
        <f t="shared" si="10"/>
        <v>0.00828150907988845</v>
      </c>
    </row>
    <row r="79" spans="2:23" ht="15" customHeight="1">
      <c r="B79" s="12" t="s">
        <v>3</v>
      </c>
      <c r="C79" s="13">
        <v>832.9173382460003</v>
      </c>
      <c r="D79" s="13">
        <v>491.331668692</v>
      </c>
      <c r="E79" s="13">
        <v>341.5856695540004</v>
      </c>
      <c r="F79" s="14">
        <f t="shared" si="0"/>
        <v>3317.6981177929997</v>
      </c>
      <c r="G79" s="14">
        <f t="shared" si="1"/>
        <v>1951.4721830979997</v>
      </c>
      <c r="H79" s="14">
        <f t="shared" si="2"/>
        <v>1366.225934695</v>
      </c>
      <c r="I79" s="15">
        <f t="shared" si="3"/>
        <v>0.020173308497442255</v>
      </c>
      <c r="J79" s="15">
        <f t="shared" si="4"/>
        <v>0.021247149467839233</v>
      </c>
      <c r="K79" s="15">
        <f t="shared" si="5"/>
        <v>0.018632666166453316</v>
      </c>
      <c r="N79" s="16"/>
      <c r="O79" s="16"/>
      <c r="P79" s="15">
        <f t="shared" si="6"/>
        <v>-0.003560627956073592</v>
      </c>
      <c r="Q79" s="15">
        <f t="shared" si="7"/>
        <v>-0.004020853353606801</v>
      </c>
      <c r="R79" s="15">
        <f t="shared" si="8"/>
        <v>-0.002897900319341784</v>
      </c>
      <c r="S79" s="3">
        <v>2013</v>
      </c>
      <c r="T79" s="12" t="s">
        <v>1</v>
      </c>
      <c r="V79" s="9">
        <f t="shared" si="9"/>
        <v>0.5898924732755247</v>
      </c>
      <c r="W79" s="17">
        <f t="shared" si="10"/>
        <v>-0.0002725795002126441</v>
      </c>
    </row>
    <row r="80" spans="1:23" ht="15" customHeight="1">
      <c r="A80" s="3">
        <v>2017</v>
      </c>
      <c r="B80" s="12" t="s">
        <v>143</v>
      </c>
      <c r="C80" s="13">
        <v>833.9698448719996</v>
      </c>
      <c r="D80" s="13">
        <v>494.0635976549999</v>
      </c>
      <c r="E80" s="13">
        <v>339.9062472169997</v>
      </c>
      <c r="F80" s="14">
        <f t="shared" si="0"/>
        <v>3339.0281491419996</v>
      </c>
      <c r="G80" s="14">
        <f t="shared" si="1"/>
        <v>1965.3090380229999</v>
      </c>
      <c r="H80" s="14">
        <f t="shared" si="2"/>
        <v>1373.7191111189995</v>
      </c>
      <c r="I80" s="15">
        <f t="shared" si="3"/>
        <v>0.026247829596889538</v>
      </c>
      <c r="J80" s="15">
        <f t="shared" si="4"/>
        <v>0.028813170308550795</v>
      </c>
      <c r="K80" s="15">
        <f t="shared" si="5"/>
        <v>0.022541762290285705</v>
      </c>
      <c r="N80" s="16"/>
      <c r="O80" s="16"/>
      <c r="P80" s="15">
        <f t="shared" si="6"/>
        <v>0.0012636387522149128</v>
      </c>
      <c r="Q80" s="15">
        <f t="shared" si="7"/>
        <v>0.005560254176720791</v>
      </c>
      <c r="R80" s="15">
        <f t="shared" si="8"/>
        <v>-0.004916547989830655</v>
      </c>
      <c r="T80" s="12" t="s">
        <v>2</v>
      </c>
      <c r="V80" s="9">
        <f t="shared" si="9"/>
        <v>0.5924238156726522</v>
      </c>
      <c r="W80" s="17">
        <f t="shared" si="10"/>
        <v>0.0025313423971274895</v>
      </c>
    </row>
    <row r="81" spans="2:23" ht="15" customHeight="1">
      <c r="B81" s="12" t="s">
        <v>1</v>
      </c>
      <c r="C81" s="13">
        <v>853.504168466</v>
      </c>
      <c r="D81" s="13">
        <v>504.3647312550002</v>
      </c>
      <c r="E81" s="13">
        <v>349.13943721099974</v>
      </c>
      <c r="F81" s="14">
        <f t="shared" si="0"/>
        <v>3356.284996109</v>
      </c>
      <c r="G81" s="14">
        <f t="shared" si="1"/>
        <v>1983.0752144380003</v>
      </c>
      <c r="H81" s="14">
        <f t="shared" si="2"/>
        <v>1373.2097816709997</v>
      </c>
      <c r="I81" s="15">
        <f t="shared" si="3"/>
        <v>0.020636056491119437</v>
      </c>
      <c r="J81" s="15">
        <f t="shared" si="4"/>
        <v>0.036510951868409025</v>
      </c>
      <c r="K81" s="15">
        <f t="shared" si="5"/>
        <v>-0.0014566888162275138</v>
      </c>
      <c r="N81" s="16"/>
      <c r="O81" s="16"/>
      <c r="P81" s="15">
        <f t="shared" si="6"/>
        <v>0.023423297274014265</v>
      </c>
      <c r="Q81" s="15">
        <f t="shared" si="7"/>
        <v>0.020849812957062897</v>
      </c>
      <c r="R81" s="15">
        <f t="shared" si="8"/>
        <v>0.02716393143579232</v>
      </c>
      <c r="T81" s="12" t="s">
        <v>2</v>
      </c>
      <c r="V81" s="9">
        <f t="shared" si="9"/>
        <v>0.5909341159534032</v>
      </c>
      <c r="W81" s="17">
        <f t="shared" si="10"/>
        <v>-0.0014896997192490602</v>
      </c>
    </row>
    <row r="82" spans="2:23" ht="15" customHeight="1">
      <c r="B82" s="12" t="s">
        <v>2</v>
      </c>
      <c r="C82" s="13">
        <v>866.3701483130003</v>
      </c>
      <c r="D82" s="13">
        <v>511.34159019200035</v>
      </c>
      <c r="E82" s="13">
        <v>355.02855812099995</v>
      </c>
      <c r="F82" s="18">
        <f t="shared" si="0"/>
        <v>3386.7614998970002</v>
      </c>
      <c r="G82" s="18">
        <f t="shared" si="1"/>
        <v>2001.1015877940004</v>
      </c>
      <c r="H82" s="18">
        <f t="shared" si="2"/>
        <v>1385.659912103</v>
      </c>
      <c r="I82" s="19">
        <f t="shared" si="3"/>
        <v>0.03645978646639714</v>
      </c>
      <c r="J82" s="19">
        <f t="shared" si="4"/>
        <v>0.036541287884076956</v>
      </c>
      <c r="K82" s="19">
        <f t="shared" si="5"/>
        <v>0.036342423882283814</v>
      </c>
      <c r="L82" s="15">
        <f>F82/F78-1</f>
        <v>0.025909699534571118</v>
      </c>
      <c r="M82" s="15">
        <f aca="true" t="shared" si="21" ref="M82">G82/G78-1</f>
        <v>0.030831479744378942</v>
      </c>
      <c r="N82" s="15">
        <f aca="true" t="shared" si="22" ref="N82">H82/H78-1</f>
        <v>0.01888428603189629</v>
      </c>
      <c r="O82" s="16"/>
      <c r="P82" s="19">
        <f t="shared" si="6"/>
        <v>0.015074302296758768</v>
      </c>
      <c r="Q82" s="19">
        <f t="shared" si="7"/>
        <v>0.01383296353739838</v>
      </c>
      <c r="R82" s="19">
        <f t="shared" si="8"/>
        <v>0.016867532803064966</v>
      </c>
      <c r="S82" s="24"/>
      <c r="T82" s="21" t="s">
        <v>3</v>
      </c>
      <c r="V82" s="9">
        <f t="shared" si="9"/>
        <v>0.5902114600643696</v>
      </c>
      <c r="W82" s="17">
        <f t="shared" si="10"/>
        <v>-0.00072265588903353</v>
      </c>
    </row>
    <row r="83" spans="2:23" ht="15" customHeight="1">
      <c r="B83" s="12" t="s">
        <v>3</v>
      </c>
      <c r="C83" s="13">
        <v>863.6865796259997</v>
      </c>
      <c r="D83" s="13">
        <v>510.0611361349997</v>
      </c>
      <c r="E83" s="13">
        <v>353.62544349099994</v>
      </c>
      <c r="F83" s="14">
        <f t="shared" si="0"/>
        <v>3417.530741277</v>
      </c>
      <c r="G83" s="14">
        <f t="shared" si="1"/>
        <v>2019.8310552370003</v>
      </c>
      <c r="H83" s="14">
        <f t="shared" si="2"/>
        <v>1397.6996860399993</v>
      </c>
      <c r="I83" s="15">
        <f t="shared" si="3"/>
        <v>0.03694153065032224</v>
      </c>
      <c r="J83" s="15">
        <f t="shared" si="4"/>
        <v>0.03811980508575896</v>
      </c>
      <c r="K83" s="15">
        <f t="shared" si="5"/>
        <v>0.035246718495888896</v>
      </c>
      <c r="N83" s="16"/>
      <c r="O83" s="16"/>
      <c r="P83" s="15">
        <f t="shared" si="6"/>
        <v>-0.0030974851710046103</v>
      </c>
      <c r="Q83" s="15">
        <f t="shared" si="7"/>
        <v>-0.0025041070031480706</v>
      </c>
      <c r="R83" s="15">
        <f t="shared" si="8"/>
        <v>-0.003952117647735287</v>
      </c>
      <c r="S83" s="3">
        <v>2014</v>
      </c>
      <c r="T83" s="12" t="s">
        <v>1</v>
      </c>
      <c r="V83" s="9">
        <f t="shared" si="9"/>
        <v>0.5905627668266773</v>
      </c>
      <c r="W83" s="17">
        <f t="shared" si="10"/>
        <v>0.0003513067623076571</v>
      </c>
    </row>
    <row r="84" spans="1:23" ht="15" customHeight="1">
      <c r="A84" s="3">
        <v>2018</v>
      </c>
      <c r="B84" s="12" t="s">
        <v>143</v>
      </c>
      <c r="C84" s="13">
        <v>855.3664979193665</v>
      </c>
      <c r="D84" s="13">
        <v>508.04682087496593</v>
      </c>
      <c r="E84" s="13">
        <v>347.3196770444005</v>
      </c>
      <c r="F84" s="14">
        <f t="shared" si="0"/>
        <v>3438.927394324366</v>
      </c>
      <c r="G84" s="14">
        <f t="shared" si="1"/>
        <v>2033.8142784569663</v>
      </c>
      <c r="H84" s="14">
        <f t="shared" si="2"/>
        <v>1405.1131158674002</v>
      </c>
      <c r="I84" s="15">
        <f t="shared" si="3"/>
        <v>0.025656386953236687</v>
      </c>
      <c r="J84" s="15">
        <f t="shared" si="4"/>
        <v>0.028302476212243466</v>
      </c>
      <c r="K84" s="15">
        <f t="shared" si="5"/>
        <v>0.021810219400492548</v>
      </c>
      <c r="N84" s="16"/>
      <c r="O84" s="16"/>
      <c r="P84" s="15">
        <f t="shared" si="6"/>
        <v>-0.009633218696342483</v>
      </c>
      <c r="Q84" s="15">
        <f t="shared" si="7"/>
        <v>-0.003949164359584922</v>
      </c>
      <c r="R84" s="15">
        <f t="shared" si="8"/>
        <v>-0.017831766810523342</v>
      </c>
      <c r="T84" s="12" t="s">
        <v>2</v>
      </c>
      <c r="V84" s="9">
        <f t="shared" si="9"/>
        <v>0.5939522089195249</v>
      </c>
      <c r="W84" s="17">
        <f t="shared" si="10"/>
        <v>0.0033894420928476388</v>
      </c>
    </row>
    <row r="85" spans="2:23" ht="15" customHeight="1">
      <c r="B85" s="12" t="s">
        <v>1</v>
      </c>
      <c r="C85" s="13">
        <v>884.8662571551199</v>
      </c>
      <c r="D85" s="13">
        <v>519.1837771693898</v>
      </c>
      <c r="E85" s="13">
        <v>365.68247998573</v>
      </c>
      <c r="F85" s="14">
        <f t="shared" si="0"/>
        <v>3470.2894830134865</v>
      </c>
      <c r="G85" s="14">
        <f t="shared" si="1"/>
        <v>2048.6333243713557</v>
      </c>
      <c r="H85" s="14">
        <f t="shared" si="2"/>
        <v>1421.6561586421303</v>
      </c>
      <c r="I85" s="15">
        <f t="shared" si="3"/>
        <v>0.036745091410024244</v>
      </c>
      <c r="J85" s="15">
        <f t="shared" si="4"/>
        <v>0.029381606198981558</v>
      </c>
      <c r="K85" s="15">
        <f t="shared" si="5"/>
        <v>0.047382337861570756</v>
      </c>
      <c r="N85" s="16"/>
      <c r="O85" s="16"/>
      <c r="P85" s="15">
        <f t="shared" si="6"/>
        <v>0.03448785907270158</v>
      </c>
      <c r="Q85" s="15">
        <f t="shared" si="7"/>
        <v>0.021921121906133934</v>
      </c>
      <c r="R85" s="15">
        <f t="shared" si="8"/>
        <v>0.05287003344467012</v>
      </c>
      <c r="T85" s="12" t="s">
        <v>2</v>
      </c>
      <c r="V85" s="9">
        <f t="shared" si="9"/>
        <v>0.5867370045712741</v>
      </c>
      <c r="W85" s="17">
        <f t="shared" si="10"/>
        <v>-0.007215204348250848</v>
      </c>
    </row>
    <row r="86" spans="2:23" ht="15" customHeight="1">
      <c r="B86" s="12" t="s">
        <v>2</v>
      </c>
      <c r="C86" s="13">
        <v>889.8679006249661</v>
      </c>
      <c r="D86" s="13">
        <v>526.763878770716</v>
      </c>
      <c r="E86" s="13">
        <v>363.10402185425005</v>
      </c>
      <c r="F86" s="18">
        <f t="shared" si="0"/>
        <v>3493.7872353254525</v>
      </c>
      <c r="G86" s="18">
        <f t="shared" si="1"/>
        <v>2064.0556129500715</v>
      </c>
      <c r="H86" s="18">
        <f t="shared" si="2"/>
        <v>1429.7316223753805</v>
      </c>
      <c r="I86" s="19">
        <f t="shared" si="3"/>
        <v>0.02712207058117211</v>
      </c>
      <c r="J86" s="19">
        <f t="shared" si="4"/>
        <v>0.03016044240196636</v>
      </c>
      <c r="K86" s="19">
        <f t="shared" si="5"/>
        <v>0.022745955356351377</v>
      </c>
      <c r="L86" s="15">
        <f>F86/F82-1</f>
        <v>0.031601202337899315</v>
      </c>
      <c r="M86" s="15">
        <f aca="true" t="shared" si="23" ref="M86">G86/G82-1</f>
        <v>0.031459684775659635</v>
      </c>
      <c r="N86" s="15">
        <f aca="true" t="shared" si="24" ref="N86">H86/H82-1</f>
        <v>0.03180557500973924</v>
      </c>
      <c r="O86" s="16"/>
      <c r="P86" s="19">
        <f t="shared" si="6"/>
        <v>0.005652428747737082</v>
      </c>
      <c r="Q86" s="19">
        <f t="shared" si="7"/>
        <v>0.014600035545511814</v>
      </c>
      <c r="R86" s="19">
        <f t="shared" si="8"/>
        <v>-0.007051084677561215</v>
      </c>
      <c r="S86" s="24"/>
      <c r="T86" s="21" t="s">
        <v>3</v>
      </c>
      <c r="V86" s="9">
        <f t="shared" si="9"/>
        <v>0.5919573887323756</v>
      </c>
      <c r="W86" s="17">
        <f t="shared" si="10"/>
        <v>0.005220384161101488</v>
      </c>
    </row>
    <row r="87" spans="2:23" ht="15" customHeight="1">
      <c r="B87" s="12" t="s">
        <v>3</v>
      </c>
      <c r="C87" s="13">
        <v>895.5633615381826</v>
      </c>
      <c r="D87" s="13">
        <v>534.9232011367639</v>
      </c>
      <c r="E87" s="13">
        <v>360.6401604014187</v>
      </c>
      <c r="F87" s="14">
        <f t="shared" si="0"/>
        <v>3525.664017237635</v>
      </c>
      <c r="G87" s="14">
        <f t="shared" si="1"/>
        <v>2088.9176779518357</v>
      </c>
      <c r="H87" s="14">
        <f t="shared" si="2"/>
        <v>1436.7463392857994</v>
      </c>
      <c r="I87" s="15">
        <f t="shared" si="3"/>
        <v>0.03690781200512161</v>
      </c>
      <c r="J87" s="15">
        <f t="shared" si="4"/>
        <v>0.048743303969710494</v>
      </c>
      <c r="K87" s="15">
        <f t="shared" si="5"/>
        <v>0.019836572960274745</v>
      </c>
      <c r="N87" s="16"/>
      <c r="O87" s="16"/>
      <c r="P87" s="15">
        <f t="shared" si="6"/>
        <v>0.006400344263700841</v>
      </c>
      <c r="Q87" s="15">
        <f t="shared" si="7"/>
        <v>0.015489525183634223</v>
      </c>
      <c r="R87" s="15">
        <f t="shared" si="8"/>
        <v>-0.006785552636539904</v>
      </c>
      <c r="S87" s="3">
        <v>2015</v>
      </c>
      <c r="T87" s="12" t="s">
        <v>1</v>
      </c>
      <c r="V87" s="9">
        <f t="shared" si="9"/>
        <v>0.5973035790767522</v>
      </c>
      <c r="W87" s="17">
        <f t="shared" si="10"/>
        <v>0.005346190344376667</v>
      </c>
    </row>
    <row r="88" spans="1:23" ht="15" customHeight="1">
      <c r="A88" s="3">
        <v>2019</v>
      </c>
      <c r="B88" s="12" t="s">
        <v>143</v>
      </c>
      <c r="C88" s="13">
        <v>879.10562</v>
      </c>
      <c r="D88" s="13">
        <v>532.5307</v>
      </c>
      <c r="E88" s="13">
        <v>346.57492</v>
      </c>
      <c r="F88" s="14">
        <f t="shared" si="0"/>
        <v>3549.4031393182686</v>
      </c>
      <c r="G88" s="14">
        <f t="shared" si="1"/>
        <v>2113.4015570768697</v>
      </c>
      <c r="H88" s="14">
        <f t="shared" si="2"/>
        <v>1436.0015822413989</v>
      </c>
      <c r="I88" s="15">
        <f t="shared" si="3"/>
        <v>0.027753158603216033</v>
      </c>
      <c r="J88" s="15">
        <f t="shared" si="4"/>
        <v>0.04819217071935933</v>
      </c>
      <c r="K88" s="15">
        <f t="shared" si="5"/>
        <v>-0.0021442984478685645</v>
      </c>
      <c r="N88" s="16"/>
      <c r="O88" s="16"/>
      <c r="P88" s="15">
        <f t="shared" si="6"/>
        <v>-0.01837697056958132</v>
      </c>
      <c r="Q88" s="15">
        <f t="shared" si="7"/>
        <v>-0.0044726067810847425</v>
      </c>
      <c r="R88" s="15">
        <f t="shared" si="8"/>
        <v>-0.039000760164267456</v>
      </c>
      <c r="T88" s="12" t="s">
        <v>2</v>
      </c>
      <c r="V88" s="9">
        <f t="shared" si="9"/>
        <v>0.6057641856504113</v>
      </c>
      <c r="W88" s="17">
        <f t="shared" si="10"/>
        <v>0.008460606573659102</v>
      </c>
    </row>
    <row r="89" spans="2:23" ht="15" customHeight="1">
      <c r="B89" s="12" t="s">
        <v>1</v>
      </c>
      <c r="C89" s="13">
        <v>910.3658110000001</v>
      </c>
      <c r="D89" s="13">
        <v>544.59121</v>
      </c>
      <c r="E89" s="13">
        <v>365.774601</v>
      </c>
      <c r="F89" s="14">
        <f t="shared" si="0"/>
        <v>3574.902693163149</v>
      </c>
      <c r="G89" s="14">
        <f t="shared" si="1"/>
        <v>2138.8089899074803</v>
      </c>
      <c r="H89" s="14">
        <f t="shared" si="2"/>
        <v>1436.093703255669</v>
      </c>
      <c r="I89" s="15">
        <f t="shared" si="3"/>
        <v>0.028817410132534915</v>
      </c>
      <c r="J89" s="15">
        <f t="shared" si="4"/>
        <v>0.048937262579991536</v>
      </c>
      <c r="K89" s="15">
        <f t="shared" si="5"/>
        <v>0.0002519153071636193</v>
      </c>
      <c r="N89" s="16"/>
      <c r="O89" s="16"/>
      <c r="P89" s="15">
        <f t="shared" si="6"/>
        <v>0.035559084470419</v>
      </c>
      <c r="Q89" s="15">
        <f t="shared" si="7"/>
        <v>0.02264753938129771</v>
      </c>
      <c r="R89" s="15">
        <f t="shared" si="8"/>
        <v>0.05539835658044723</v>
      </c>
      <c r="T89" s="12" t="s">
        <v>2</v>
      </c>
      <c r="V89" s="9">
        <f t="shared" si="9"/>
        <v>0.5982114040528264</v>
      </c>
      <c r="W89" s="17">
        <f t="shared" si="10"/>
        <v>-0.00755278159758499</v>
      </c>
    </row>
    <row r="90" spans="2:23" ht="15" customHeight="1">
      <c r="B90" s="12" t="s">
        <v>2</v>
      </c>
      <c r="C90" s="13">
        <v>876.520064</v>
      </c>
      <c r="D90" s="13">
        <v>525.054373</v>
      </c>
      <c r="E90" s="13">
        <v>351.465691</v>
      </c>
      <c r="F90" s="18">
        <f t="shared" si="0"/>
        <v>3561.5548565381832</v>
      </c>
      <c r="G90" s="18">
        <f t="shared" si="1"/>
        <v>2137.0994841367637</v>
      </c>
      <c r="H90" s="18">
        <f t="shared" si="2"/>
        <v>1424.4553724014186</v>
      </c>
      <c r="I90" s="19">
        <f t="shared" si="3"/>
        <v>-0.014999795605158517</v>
      </c>
      <c r="J90" s="19">
        <f t="shared" si="4"/>
        <v>-0.003245298016077647</v>
      </c>
      <c r="K90" s="19">
        <f t="shared" si="5"/>
        <v>-0.032052332537703676</v>
      </c>
      <c r="L90" s="15">
        <f>F90/F86-1</f>
        <v>0.019396607935233456</v>
      </c>
      <c r="M90" s="15">
        <f aca="true" t="shared" si="25" ref="M90">G90/G86-1</f>
        <v>0.03538851895676087</v>
      </c>
      <c r="N90" s="15">
        <f aca="true" t="shared" si="26" ref="N90">H90/H86-1</f>
        <v>-0.0036903778942763976</v>
      </c>
      <c r="O90" s="16"/>
      <c r="P90" s="19">
        <f t="shared" si="6"/>
        <v>-0.037178183309434565</v>
      </c>
      <c r="Q90" s="19">
        <f t="shared" si="7"/>
        <v>-0.03587431570920874</v>
      </c>
      <c r="R90" s="19">
        <f t="shared" si="8"/>
        <v>-0.03911947401727878</v>
      </c>
      <c r="S90" s="24"/>
      <c r="T90" s="21" t="s">
        <v>3</v>
      </c>
      <c r="V90" s="9">
        <f t="shared" si="9"/>
        <v>0.5990215108184905</v>
      </c>
      <c r="W90" s="17">
        <f t="shared" si="10"/>
        <v>0.0008101067656641758</v>
      </c>
    </row>
    <row r="91" spans="2:23" ht="15" customHeight="1">
      <c r="B91" s="12" t="s">
        <v>3</v>
      </c>
      <c r="C91" s="13">
        <v>866.930854</v>
      </c>
      <c r="D91" s="13">
        <v>513.30439</v>
      </c>
      <c r="E91" s="13">
        <v>353.626464</v>
      </c>
      <c r="F91" s="14">
        <f t="shared" si="0"/>
        <v>3532.9223490000004</v>
      </c>
      <c r="G91" s="14">
        <f t="shared" si="1"/>
        <v>2115.480673</v>
      </c>
      <c r="H91" s="14">
        <f t="shared" si="2"/>
        <v>1417.441676</v>
      </c>
      <c r="I91" s="15">
        <f t="shared" si="3"/>
        <v>-0.031971503935807055</v>
      </c>
      <c r="J91" s="15">
        <f t="shared" si="4"/>
        <v>-0.04041479429350192</v>
      </c>
      <c r="K91" s="15">
        <f t="shared" si="5"/>
        <v>-0.01944790728135204</v>
      </c>
      <c r="N91" s="16"/>
      <c r="O91" s="16"/>
      <c r="P91" s="15">
        <f t="shared" si="6"/>
        <v>-0.010940091840270894</v>
      </c>
      <c r="Q91" s="15">
        <f t="shared" si="7"/>
        <v>-0.022378602301442063</v>
      </c>
      <c r="R91" s="15">
        <f t="shared" si="8"/>
        <v>0.006147891687100726</v>
      </c>
      <c r="S91" s="3">
        <v>2016</v>
      </c>
      <c r="T91" s="12" t="s">
        <v>1</v>
      </c>
      <c r="V91" s="9">
        <f t="shared" si="9"/>
        <v>0.5920938072876571</v>
      </c>
      <c r="W91" s="17">
        <f t="shared" si="10"/>
        <v>-0.0069277035308333845</v>
      </c>
    </row>
    <row r="92" spans="1:23" ht="15" customHeight="1">
      <c r="A92" s="3">
        <v>2020</v>
      </c>
      <c r="B92" s="12" t="s">
        <v>143</v>
      </c>
      <c r="C92" s="13">
        <v>840.5118279999999</v>
      </c>
      <c r="D92" s="13">
        <v>497.879478</v>
      </c>
      <c r="E92" s="13">
        <v>342.63235</v>
      </c>
      <c r="F92" s="14">
        <f t="shared" si="0"/>
        <v>3494.328557</v>
      </c>
      <c r="G92" s="14">
        <f t="shared" si="1"/>
        <v>2080.829451</v>
      </c>
      <c r="H92" s="14">
        <f t="shared" si="2"/>
        <v>1413.4991059999998</v>
      </c>
      <c r="I92" s="15">
        <f t="shared" si="3"/>
        <v>-0.04390120040411083</v>
      </c>
      <c r="J92" s="15">
        <f t="shared" si="4"/>
        <v>-0.06506896597698497</v>
      </c>
      <c r="K92" s="15">
        <f t="shared" si="5"/>
        <v>-0.011375808728456338</v>
      </c>
      <c r="N92" s="16"/>
      <c r="O92" s="16"/>
      <c r="P92" s="15">
        <f t="shared" si="6"/>
        <v>-0.030474202040570164</v>
      </c>
      <c r="Q92" s="15">
        <f t="shared" si="7"/>
        <v>-0.030050224195433017</v>
      </c>
      <c r="R92" s="15">
        <f t="shared" si="8"/>
        <v>-0.031089624559320406</v>
      </c>
      <c r="T92" s="12" t="s">
        <v>2</v>
      </c>
      <c r="V92" s="9">
        <f t="shared" si="9"/>
        <v>0.5923527324829033</v>
      </c>
      <c r="W92" s="17">
        <f t="shared" si="10"/>
        <v>0.0002589251952461735</v>
      </c>
    </row>
    <row r="93" spans="2:23" ht="15" customHeight="1">
      <c r="B93" s="12" t="s">
        <v>1</v>
      </c>
      <c r="C93" s="13">
        <v>793.889229</v>
      </c>
      <c r="D93" s="13">
        <v>470.710778</v>
      </c>
      <c r="E93" s="13">
        <v>323.178451</v>
      </c>
      <c r="F93" s="14">
        <f t="shared" si="0"/>
        <v>3377.851975</v>
      </c>
      <c r="G93" s="14">
        <f t="shared" si="1"/>
        <v>2006.9490190000001</v>
      </c>
      <c r="H93" s="14">
        <f t="shared" si="2"/>
        <v>1370.9029560000001</v>
      </c>
      <c r="I93" s="15">
        <f t="shared" si="3"/>
        <v>-0.12794481140724656</v>
      </c>
      <c r="J93" s="15">
        <f t="shared" si="4"/>
        <v>-0.13566218228164206</v>
      </c>
      <c r="K93" s="15">
        <f t="shared" si="5"/>
        <v>-0.11645464142000395</v>
      </c>
      <c r="N93" s="16"/>
      <c r="O93" s="16"/>
      <c r="P93" s="15">
        <f t="shared" si="6"/>
        <v>-0.055469295549282815</v>
      </c>
      <c r="Q93" s="15">
        <f t="shared" si="7"/>
        <v>-0.05456882880398617</v>
      </c>
      <c r="R93" s="15">
        <f t="shared" si="8"/>
        <v>-0.05677776485495312</v>
      </c>
      <c r="T93" s="12" t="s">
        <v>2</v>
      </c>
      <c r="V93" s="9">
        <f t="shared" si="9"/>
        <v>0.5929174509558688</v>
      </c>
      <c r="W93" s="17">
        <f t="shared" si="10"/>
        <v>0.0005647184729654642</v>
      </c>
    </row>
    <row r="94" spans="2:23" ht="15" customHeight="1">
      <c r="B94" s="12" t="s">
        <v>2</v>
      </c>
      <c r="C94" s="13">
        <v>806.1855419999999</v>
      </c>
      <c r="D94" s="13">
        <v>475.564856</v>
      </c>
      <c r="E94" s="13">
        <v>330.620686</v>
      </c>
      <c r="F94" s="18">
        <f t="shared" si="0"/>
        <v>3307.5174529999995</v>
      </c>
      <c r="G94" s="18">
        <f t="shared" si="1"/>
        <v>1957.4595020000002</v>
      </c>
      <c r="H94" s="18">
        <f t="shared" si="2"/>
        <v>1350.057951</v>
      </c>
      <c r="I94" s="19">
        <f t="shared" si="3"/>
        <v>-0.08024291158724706</v>
      </c>
      <c r="J94" s="19">
        <f t="shared" si="4"/>
        <v>-0.09425598479874009</v>
      </c>
      <c r="K94" s="19">
        <f t="shared" si="5"/>
        <v>-0.05930879039911752</v>
      </c>
      <c r="L94" s="15">
        <f>F94/F90-1</f>
        <v>-0.0713276683277334</v>
      </c>
      <c r="M94" s="15">
        <f aca="true" t="shared" si="27" ref="M94">G94/G90-1</f>
        <v>-0.0840578473160436</v>
      </c>
      <c r="N94" s="15">
        <f aca="true" t="shared" si="28" ref="N94">H94/H90-1</f>
        <v>-0.05222867830249789</v>
      </c>
      <c r="O94" s="16"/>
      <c r="P94" s="19">
        <f t="shared" si="6"/>
        <v>0.015488701132132299</v>
      </c>
      <c r="Q94" s="19">
        <f t="shared" si="7"/>
        <v>0.010312230411686052</v>
      </c>
      <c r="R94" s="19">
        <f t="shared" si="8"/>
        <v>0.023028252586061226</v>
      </c>
      <c r="S94" s="24"/>
      <c r="T94" s="21" t="s">
        <v>3</v>
      </c>
      <c r="V94" s="9">
        <f t="shared" si="9"/>
        <v>0.5898950442849793</v>
      </c>
      <c r="W94" s="17">
        <f t="shared" si="10"/>
        <v>-0.003022406670889488</v>
      </c>
    </row>
    <row r="95" spans="2:23" ht="15" customHeight="1">
      <c r="B95" s="12" t="s">
        <v>3</v>
      </c>
      <c r="C95" s="13">
        <v>835.173014</v>
      </c>
      <c r="D95" s="13">
        <v>482.569002</v>
      </c>
      <c r="E95" s="13">
        <v>352.604012</v>
      </c>
      <c r="F95" s="14">
        <f t="shared" si="0"/>
        <v>3275.759613</v>
      </c>
      <c r="G95" s="14">
        <f t="shared" si="1"/>
        <v>1926.7241139999999</v>
      </c>
      <c r="H95" s="14">
        <f t="shared" si="2"/>
        <v>1349.035499</v>
      </c>
      <c r="I95" s="15">
        <f t="shared" si="3"/>
        <v>-0.03663249479871433</v>
      </c>
      <c r="J95" s="15">
        <f t="shared" si="4"/>
        <v>-0.05987750854809559</v>
      </c>
      <c r="K95" s="15">
        <f t="shared" si="5"/>
        <v>-0.002891333381655481</v>
      </c>
      <c r="N95" s="16"/>
      <c r="O95" s="16"/>
      <c r="P95" s="15">
        <f t="shared" si="6"/>
        <v>0.035956328276599114</v>
      </c>
      <c r="Q95" s="15">
        <f t="shared" si="7"/>
        <v>0.014728056355787444</v>
      </c>
      <c r="R95" s="15">
        <f t="shared" si="8"/>
        <v>0.06649107854068159</v>
      </c>
      <c r="S95" s="3">
        <v>2017</v>
      </c>
      <c r="T95" s="12" t="s">
        <v>1</v>
      </c>
      <c r="V95" s="9">
        <f t="shared" si="9"/>
        <v>0.577807225461909</v>
      </c>
      <c r="W95" s="17">
        <f t="shared" si="10"/>
        <v>-0.012087818823070307</v>
      </c>
    </row>
    <row r="96" spans="1:23" ht="15" customHeight="1">
      <c r="A96" s="3">
        <v>2021</v>
      </c>
      <c r="B96" s="12" t="s">
        <v>143</v>
      </c>
      <c r="C96" s="13">
        <v>821.6855439999999</v>
      </c>
      <c r="D96" s="13">
        <v>483.209251</v>
      </c>
      <c r="E96" s="13">
        <v>338.476293</v>
      </c>
      <c r="F96" s="14">
        <f t="shared" si="0"/>
        <v>3256.933329</v>
      </c>
      <c r="G96" s="14">
        <f t="shared" si="1"/>
        <v>1912.053887</v>
      </c>
      <c r="H96" s="14">
        <f t="shared" si="2"/>
        <v>1344.879442</v>
      </c>
      <c r="I96" s="15">
        <f t="shared" si="3"/>
        <v>-0.022398594966589802</v>
      </c>
      <c r="J96" s="15">
        <f t="shared" si="4"/>
        <v>-0.02946541813478809</v>
      </c>
      <c r="K96" s="15">
        <f t="shared" si="5"/>
        <v>-0.01212978576015944</v>
      </c>
      <c r="N96" s="16"/>
      <c r="O96" s="16"/>
      <c r="P96" s="15">
        <f t="shared" si="6"/>
        <v>-0.016149312506402502</v>
      </c>
      <c r="Q96" s="15">
        <f t="shared" si="7"/>
        <v>0.0013267511948478194</v>
      </c>
      <c r="R96" s="15">
        <f t="shared" si="8"/>
        <v>-0.04006681296638226</v>
      </c>
      <c r="T96" s="12" t="s">
        <v>2</v>
      </c>
      <c r="V96" s="9">
        <f t="shared" si="9"/>
        <v>0.588070770537981</v>
      </c>
      <c r="W96" s="17">
        <f t="shared" si="10"/>
        <v>0.010263545076071967</v>
      </c>
    </row>
    <row r="97" spans="2:23" ht="15" customHeight="1">
      <c r="B97" s="12" t="s">
        <v>1</v>
      </c>
      <c r="C97" s="13">
        <v>851.5630639999999</v>
      </c>
      <c r="D97" s="13">
        <v>510.642913</v>
      </c>
      <c r="E97" s="13">
        <v>340.920151</v>
      </c>
      <c r="F97" s="14">
        <f t="shared" si="0"/>
        <v>3314.607164</v>
      </c>
      <c r="G97" s="14">
        <f t="shared" si="1"/>
        <v>1951.986022</v>
      </c>
      <c r="H97" s="14">
        <f t="shared" si="2"/>
        <v>1362.621142</v>
      </c>
      <c r="I97" s="15">
        <f t="shared" si="3"/>
        <v>0.07264720680572423</v>
      </c>
      <c r="J97" s="15">
        <f t="shared" si="4"/>
        <v>0.084833695904877</v>
      </c>
      <c r="K97" s="15">
        <f t="shared" si="5"/>
        <v>0.05489753399430697</v>
      </c>
      <c r="N97" s="16"/>
      <c r="O97" s="16"/>
      <c r="P97" s="15">
        <f t="shared" si="6"/>
        <v>0.03636125792666989</v>
      </c>
      <c r="Q97" s="15">
        <f t="shared" si="7"/>
        <v>0.05677387579651283</v>
      </c>
      <c r="R97" s="15">
        <f t="shared" si="8"/>
        <v>0.007220174796702672</v>
      </c>
      <c r="T97" s="12" t="s">
        <v>2</v>
      </c>
      <c r="V97" s="9">
        <f t="shared" si="9"/>
        <v>0.5996536658147025</v>
      </c>
      <c r="W97" s="17">
        <f t="shared" si="10"/>
        <v>0.011582895276721517</v>
      </c>
    </row>
    <row r="98" spans="2:23" ht="15" customHeight="1">
      <c r="B98" s="12" t="s">
        <v>2</v>
      </c>
      <c r="C98" s="13">
        <v>864.389956</v>
      </c>
      <c r="D98" s="13">
        <v>520.613755</v>
      </c>
      <c r="E98" s="13">
        <v>343.776201</v>
      </c>
      <c r="F98" s="18">
        <f t="shared" si="0"/>
        <v>3372.811578</v>
      </c>
      <c r="G98" s="18">
        <f t="shared" si="1"/>
        <v>1997.034921</v>
      </c>
      <c r="H98" s="18">
        <f t="shared" si="2"/>
        <v>1375.776657</v>
      </c>
      <c r="I98" s="19">
        <f t="shared" si="3"/>
        <v>0.07219729326279589</v>
      </c>
      <c r="J98" s="19">
        <f t="shared" si="4"/>
        <v>0.0947271406447241</v>
      </c>
      <c r="K98" s="19">
        <f t="shared" si="5"/>
        <v>0.03979035661428654</v>
      </c>
      <c r="L98" s="15">
        <f>F98/F94-1</f>
        <v>0.01974112787848692</v>
      </c>
      <c r="M98" s="15">
        <f aca="true" t="shared" si="29" ref="M98">G98/G94-1</f>
        <v>0.02021774599145698</v>
      </c>
      <c r="N98" s="15">
        <f aca="true" t="shared" si="30" ref="N98">H98/H94-1</f>
        <v>0.019050075577089043</v>
      </c>
      <c r="O98" s="16"/>
      <c r="P98" s="19">
        <f t="shared" si="6"/>
        <v>0.015062762280633635</v>
      </c>
      <c r="Q98" s="19">
        <f t="shared" si="7"/>
        <v>0.019526055774321316</v>
      </c>
      <c r="R98" s="19">
        <f t="shared" si="8"/>
        <v>0.008377474876807955</v>
      </c>
      <c r="S98" s="24"/>
      <c r="T98" s="21" t="s">
        <v>3</v>
      </c>
      <c r="V98" s="9">
        <f t="shared" si="9"/>
        <v>0.602290379921999</v>
      </c>
      <c r="W98" s="17">
        <f t="shared" si="10"/>
        <v>0.0026367141072964895</v>
      </c>
    </row>
    <row r="99" spans="2:23" ht="15" customHeight="1">
      <c r="B99" s="12" t="s">
        <v>3</v>
      </c>
      <c r="C99" s="13">
        <v>867.004709</v>
      </c>
      <c r="D99" s="13">
        <v>523.00419</v>
      </c>
      <c r="E99" s="13">
        <v>344.000519</v>
      </c>
      <c r="F99" s="14">
        <f t="shared" si="0"/>
        <v>3404.6432729999997</v>
      </c>
      <c r="G99" s="14">
        <f t="shared" si="1"/>
        <v>2037.4701089999999</v>
      </c>
      <c r="H99" s="14">
        <f t="shared" si="2"/>
        <v>1367.173164</v>
      </c>
      <c r="I99" s="15">
        <f t="shared" si="3"/>
        <v>0.03811389312921465</v>
      </c>
      <c r="J99" s="15">
        <f t="shared" si="4"/>
        <v>0.08379151547740737</v>
      </c>
      <c r="K99" s="15">
        <f t="shared" si="5"/>
        <v>-0.024399872682106638</v>
      </c>
      <c r="N99" s="16"/>
      <c r="O99" s="16"/>
      <c r="P99" s="15">
        <f t="shared" si="6"/>
        <v>0.003024969207300776</v>
      </c>
      <c r="Q99" s="15">
        <f t="shared" si="7"/>
        <v>0.004591570962238611</v>
      </c>
      <c r="R99" s="15">
        <f t="shared" si="8"/>
        <v>0.0006525117193902918</v>
      </c>
      <c r="S99" s="3">
        <v>2018</v>
      </c>
      <c r="T99" s="12" t="s">
        <v>1</v>
      </c>
      <c r="V99" s="9">
        <f t="shared" si="9"/>
        <v>0.6032310834888441</v>
      </c>
      <c r="W99" s="17">
        <f t="shared" si="10"/>
        <v>0.0009407035668451691</v>
      </c>
    </row>
    <row r="100" spans="1:23" ht="15" customHeight="1">
      <c r="A100" s="3">
        <v>2022</v>
      </c>
      <c r="B100" s="12" t="s">
        <v>143</v>
      </c>
      <c r="C100" s="13">
        <v>841.074054</v>
      </c>
      <c r="D100" s="13">
        <v>517.84193</v>
      </c>
      <c r="E100" s="13">
        <v>323.232124</v>
      </c>
      <c r="F100" s="14">
        <f t="shared" si="0"/>
        <v>3424.031783</v>
      </c>
      <c r="G100" s="14">
        <f t="shared" si="1"/>
        <v>2072.102788</v>
      </c>
      <c r="H100" s="14">
        <f t="shared" si="2"/>
        <v>1351.9289949999998</v>
      </c>
      <c r="I100" s="15">
        <f t="shared" si="3"/>
        <v>0.02359602178908493</v>
      </c>
      <c r="J100" s="15">
        <f t="shared" si="4"/>
        <v>0.07167221846090044</v>
      </c>
      <c r="K100" s="15">
        <f t="shared" si="5"/>
        <v>-0.04503762690405022</v>
      </c>
      <c r="N100" s="16"/>
      <c r="O100" s="16"/>
      <c r="P100" s="15">
        <f t="shared" si="6"/>
        <v>-0.029908320832430446</v>
      </c>
      <c r="Q100" s="15">
        <f t="shared" si="7"/>
        <v>-0.00987039893504471</v>
      </c>
      <c r="R100" s="15">
        <f t="shared" si="8"/>
        <v>-0.0603731501928344</v>
      </c>
      <c r="T100" s="12" t="s">
        <v>2</v>
      </c>
      <c r="V100" s="9">
        <f t="shared" si="9"/>
        <v>0.615691243282604</v>
      </c>
      <c r="W100" s="17">
        <f t="shared" si="10"/>
        <v>0.012460159793759917</v>
      </c>
    </row>
    <row r="101" spans="2:23" ht="15" customHeight="1">
      <c r="B101" s="12" t="s">
        <v>1</v>
      </c>
      <c r="C101" s="13">
        <v>879.5897</v>
      </c>
      <c r="D101" s="13">
        <v>548.272033</v>
      </c>
      <c r="E101" s="13">
        <v>331.317667</v>
      </c>
      <c r="F101" s="14">
        <f t="shared" si="0"/>
        <v>3452.058419</v>
      </c>
      <c r="G101" s="14">
        <f t="shared" si="1"/>
        <v>2109.7319079999997</v>
      </c>
      <c r="H101" s="14">
        <f t="shared" si="2"/>
        <v>1342.326511</v>
      </c>
      <c r="I101" s="15">
        <f t="shared" si="3"/>
        <v>0.03291199111942711</v>
      </c>
      <c r="J101" s="15">
        <f t="shared" si="4"/>
        <v>0.07368969399561598</v>
      </c>
      <c r="K101" s="15">
        <f t="shared" si="5"/>
        <v>-0.028166372600251455</v>
      </c>
      <c r="L101" s="15"/>
      <c r="N101" s="16"/>
      <c r="O101" s="16"/>
      <c r="P101" s="15">
        <f t="shared" si="6"/>
        <v>0.045793406438857875</v>
      </c>
      <c r="Q101" s="15">
        <f t="shared" si="7"/>
        <v>0.05876330447014966</v>
      </c>
      <c r="R101" s="15">
        <f t="shared" si="8"/>
        <v>0.025014664074663573</v>
      </c>
      <c r="T101" s="12" t="s">
        <v>2</v>
      </c>
      <c r="V101" s="9">
        <f t="shared" si="9"/>
        <v>0.6233270273628715</v>
      </c>
      <c r="W101" s="17">
        <f t="shared" si="10"/>
        <v>0.007635784080267438</v>
      </c>
    </row>
    <row r="102" spans="2:23" ht="15" customHeight="1">
      <c r="B102" s="12" t="s">
        <v>2</v>
      </c>
      <c r="C102" s="13">
        <v>863.188227</v>
      </c>
      <c r="D102" s="13">
        <v>538.638868</v>
      </c>
      <c r="E102" s="13">
        <v>324.549359</v>
      </c>
      <c r="F102" s="18">
        <f t="shared" si="0"/>
        <v>3450.85669</v>
      </c>
      <c r="G102" s="18">
        <f t="shared" si="1"/>
        <v>2127.7570210000003</v>
      </c>
      <c r="H102" s="18">
        <f t="shared" si="2"/>
        <v>1323.0996690000002</v>
      </c>
      <c r="I102" s="19">
        <f t="shared" si="3"/>
        <v>-0.0013902625680208835</v>
      </c>
      <c r="J102" s="19">
        <f t="shared" si="4"/>
        <v>0.0346228136058373</v>
      </c>
      <c r="K102" s="19">
        <f t="shared" si="5"/>
        <v>-0.05592836835147885</v>
      </c>
      <c r="L102" s="15">
        <f>F102/F98-1</f>
        <v>0.023139481763247316</v>
      </c>
      <c r="M102" s="15">
        <f aca="true" t="shared" si="31" ref="M102">G102/G98-1</f>
        <v>0.06545809421026161</v>
      </c>
      <c r="N102" s="15">
        <f aca="true" t="shared" si="32" ref="N102">H102/H98-1</f>
        <v>-0.03828890956390152</v>
      </c>
      <c r="O102" s="16"/>
      <c r="P102" s="19">
        <f t="shared" si="6"/>
        <v>-0.018646731538579875</v>
      </c>
      <c r="Q102" s="19">
        <f t="shared" si="7"/>
        <v>-0.01757004629123582</v>
      </c>
      <c r="R102" s="19">
        <f t="shared" si="8"/>
        <v>-0.0204284548460254</v>
      </c>
      <c r="S102" s="24"/>
      <c r="T102" s="21" t="s">
        <v>3</v>
      </c>
      <c r="V102" s="9">
        <f t="shared" si="9"/>
        <v>0.6240109064879542</v>
      </c>
      <c r="W102" s="17">
        <f t="shared" si="10"/>
        <v>0.0006838791250827203</v>
      </c>
    </row>
    <row r="103" spans="2:23" ht="15" customHeight="1">
      <c r="B103" s="12" t="s">
        <v>3</v>
      </c>
      <c r="C103" s="13">
        <v>847.528765</v>
      </c>
      <c r="D103" s="13">
        <v>528.466751</v>
      </c>
      <c r="E103" s="13">
        <v>319.062014</v>
      </c>
      <c r="F103" s="14">
        <f t="shared" si="0"/>
        <v>3431.3807460000003</v>
      </c>
      <c r="G103" s="14">
        <f t="shared" si="1"/>
        <v>2133.219582</v>
      </c>
      <c r="H103" s="14">
        <f t="shared" si="2"/>
        <v>1298.1611639999999</v>
      </c>
      <c r="I103" s="15">
        <f t="shared" si="3"/>
        <v>-0.02246348122199182</v>
      </c>
      <c r="J103" s="15">
        <f t="shared" si="4"/>
        <v>0.010444583627523318</v>
      </c>
      <c r="K103" s="15">
        <f t="shared" si="5"/>
        <v>-0.07249554469422193</v>
      </c>
      <c r="L103" s="15"/>
      <c r="N103" s="16"/>
      <c r="P103" s="15">
        <f t="shared" si="6"/>
        <v>-0.018141422125767637</v>
      </c>
      <c r="Q103" s="15">
        <f t="shared" si="7"/>
        <v>-0.018884855149368773</v>
      </c>
      <c r="R103" s="15">
        <f t="shared" si="8"/>
        <v>-0.016907582307072122</v>
      </c>
      <c r="S103" s="3">
        <v>2019</v>
      </c>
      <c r="T103" s="12" t="s">
        <v>1</v>
      </c>
      <c r="V103" s="9">
        <f t="shared" si="9"/>
        <v>0.6235384246810786</v>
      </c>
      <c r="W103" s="17">
        <f t="shared" si="10"/>
        <v>-0.00047248180687564645</v>
      </c>
    </row>
    <row r="104" spans="1:23" ht="15" customHeight="1">
      <c r="A104" s="3">
        <v>2023</v>
      </c>
      <c r="B104" s="12" t="s">
        <v>143</v>
      </c>
      <c r="C104" s="13">
        <v>816.845226</v>
      </c>
      <c r="D104" s="13">
        <v>509.229936</v>
      </c>
      <c r="E104" s="13">
        <v>307.61529</v>
      </c>
      <c r="F104" s="14">
        <f t="shared" si="0"/>
        <v>3407.151918</v>
      </c>
      <c r="G104" s="14">
        <f t="shared" si="1"/>
        <v>2124.6075880000003</v>
      </c>
      <c r="H104" s="14">
        <f t="shared" si="2"/>
        <v>1282.54433</v>
      </c>
      <c r="I104" s="15">
        <f t="shared" si="3"/>
        <v>-0.028807009186375465</v>
      </c>
      <c r="J104" s="15">
        <f t="shared" si="4"/>
        <v>-0.016630545927403095</v>
      </c>
      <c r="K104" s="15">
        <f t="shared" si="5"/>
        <v>-0.048314609967417654</v>
      </c>
      <c r="L104" s="15"/>
      <c r="N104" s="16"/>
      <c r="P104" s="15">
        <f aca="true" t="shared" si="33" ref="P104:P105">C104/C103-1</f>
        <v>-0.0362035369973549</v>
      </c>
      <c r="Q104" s="15">
        <f aca="true" t="shared" si="34" ref="Q104:Q105">D104/D103-1</f>
        <v>-0.036401183165447715</v>
      </c>
      <c r="R104" s="15">
        <f aca="true" t="shared" si="35" ref="R104:R105">E104/E103-1</f>
        <v>-0.03587617296241341</v>
      </c>
      <c r="T104" s="12" t="s">
        <v>2</v>
      </c>
      <c r="V104" s="9">
        <f t="shared" si="9"/>
        <v>0.6234105553798022</v>
      </c>
      <c r="W104" s="17">
        <f t="shared" si="10"/>
        <v>-0.0001278693012763954</v>
      </c>
    </row>
    <row r="105" spans="2:23" ht="15" customHeight="1">
      <c r="B105" s="12" t="s">
        <v>1</v>
      </c>
      <c r="C105" s="13">
        <v>827.666424</v>
      </c>
      <c r="D105" s="13">
        <v>514.18347</v>
      </c>
      <c r="E105" s="13">
        <v>313.482954</v>
      </c>
      <c r="F105" s="14">
        <f aca="true" t="shared" si="36" ref="F105">SUM(C102:C105)</f>
        <v>3355.228642</v>
      </c>
      <c r="G105" s="14">
        <f aca="true" t="shared" si="37" ref="G105">SUM(D102:D105)</f>
        <v>2090.519025</v>
      </c>
      <c r="H105" s="14">
        <f aca="true" t="shared" si="38" ref="H105">SUM(E102:E105)</f>
        <v>1264.709617</v>
      </c>
      <c r="I105" s="15">
        <f aca="true" t="shared" si="39" ref="I105">C105/C101-1</f>
        <v>-0.0590312460457415</v>
      </c>
      <c r="J105" s="15">
        <f aca="true" t="shared" si="40" ref="J105">D105/D101-1</f>
        <v>-0.06217454283319224</v>
      </c>
      <c r="K105" s="15">
        <f aca="true" t="shared" si="41" ref="K105">E105/E101-1</f>
        <v>-0.05382964682049374</v>
      </c>
      <c r="L105" s="15"/>
      <c r="N105" s="16"/>
      <c r="P105" s="15">
        <f t="shared" si="33"/>
        <v>0.013247550032201572</v>
      </c>
      <c r="Q105" s="15">
        <f t="shared" si="34"/>
        <v>0.009727499602458556</v>
      </c>
      <c r="R105" s="15">
        <f t="shared" si="35"/>
        <v>0.019074682536098786</v>
      </c>
      <c r="T105" s="12" t="s">
        <v>2</v>
      </c>
      <c r="V105" s="9">
        <f t="shared" si="9"/>
        <v>0.6212448096118492</v>
      </c>
      <c r="W105" s="17">
        <f t="shared" si="10"/>
        <v>-0.00216574576795292</v>
      </c>
    </row>
    <row r="106" spans="2:25" ht="15" customHeight="1">
      <c r="B106" s="12" t="s">
        <v>2</v>
      </c>
      <c r="C106" s="25">
        <v>806.949006</v>
      </c>
      <c r="D106" s="25">
        <v>500.0625</v>
      </c>
      <c r="E106" s="25">
        <v>306.886506</v>
      </c>
      <c r="F106" s="18">
        <f>SUM(C103:C106)</f>
        <v>3298.989421</v>
      </c>
      <c r="G106" s="18">
        <f>SUM(D103:D106)</f>
        <v>2051.942657</v>
      </c>
      <c r="H106" s="18">
        <f>SUM(E103:E106)</f>
        <v>1247.0467640000002</v>
      </c>
      <c r="I106" s="19">
        <f aca="true" t="shared" si="42" ref="I106:N106">C106/C102-1</f>
        <v>-0.06515290552033903</v>
      </c>
      <c r="J106" s="164">
        <f t="shared" si="42"/>
        <v>-0.07161824051657562</v>
      </c>
      <c r="K106" s="164">
        <f t="shared" si="42"/>
        <v>-0.05442270184856535</v>
      </c>
      <c r="L106" s="26">
        <f t="shared" si="42"/>
        <v>-0.04400857023129523</v>
      </c>
      <c r="M106" s="164">
        <f t="shared" si="42"/>
        <v>-0.03563111917937378</v>
      </c>
      <c r="N106" s="164">
        <f t="shared" si="42"/>
        <v>-0.057480858609450736</v>
      </c>
      <c r="P106" s="19">
        <f>C106/C105-1</f>
        <v>-0.025031120508520188</v>
      </c>
      <c r="Q106" s="19">
        <f>D106/D105-1</f>
        <v>-0.027462901520346583</v>
      </c>
      <c r="R106" s="19">
        <f>E106/E105-1</f>
        <v>-0.02104244558062962</v>
      </c>
      <c r="S106" s="24"/>
      <c r="T106" s="12" t="s">
        <v>3</v>
      </c>
      <c r="V106" s="9">
        <f t="shared" si="9"/>
        <v>0.6196952921210984</v>
      </c>
      <c r="W106" s="27">
        <f>V106-V105</f>
        <v>-0.0015495174907508291</v>
      </c>
      <c r="X106" s="17"/>
      <c r="Y106" s="27">
        <f>V106-V102</f>
        <v>-0.004315614366855791</v>
      </c>
    </row>
    <row r="107" spans="2:18" ht="15" customHeight="1">
      <c r="B107" s="28"/>
      <c r="C107" s="29">
        <f>C106/C105-1</f>
        <v>-0.025031120508520188</v>
      </c>
      <c r="D107" s="30">
        <f>D106/D105-1</f>
        <v>-0.027462901520346583</v>
      </c>
      <c r="E107" s="30">
        <f>E106/E105-1</f>
        <v>-0.02104244558062962</v>
      </c>
      <c r="F107" s="11"/>
      <c r="G107" s="11"/>
      <c r="H107" s="11"/>
      <c r="I107" s="31"/>
      <c r="J107" s="23"/>
      <c r="K107" s="23"/>
      <c r="L107" s="28"/>
      <c r="M107" s="32"/>
      <c r="N107" s="33"/>
      <c r="O107" s="23"/>
      <c r="P107" s="28"/>
      <c r="Q107" s="15"/>
      <c r="R107" s="15"/>
    </row>
    <row r="108" spans="2:22" ht="15" customHeight="1">
      <c r="B108" s="28"/>
      <c r="C108" s="30"/>
      <c r="D108" s="30"/>
      <c r="E108" s="30"/>
      <c r="F108" s="11"/>
      <c r="G108" s="11"/>
      <c r="H108" s="11"/>
      <c r="I108" s="23"/>
      <c r="J108" s="23"/>
      <c r="K108" s="23"/>
      <c r="L108" s="34"/>
      <c r="M108" s="32"/>
      <c r="N108" s="33"/>
      <c r="O108" s="23"/>
      <c r="P108" s="28"/>
      <c r="Q108" s="15"/>
      <c r="R108" s="15"/>
      <c r="V108" s="17">
        <f>MIN(V58:V106)</f>
        <v>0.577807225461909</v>
      </c>
    </row>
    <row r="109" spans="2:18" ht="15" customHeight="1">
      <c r="B109" s="28"/>
      <c r="C109" s="13">
        <f>MAX(C54:C106)</f>
        <v>910.3658110000001</v>
      </c>
      <c r="D109" s="13">
        <f>MAX(D54:D106)</f>
        <v>548.272033</v>
      </c>
      <c r="E109" s="13">
        <f>MAX(E54:E106)</f>
        <v>365.774601</v>
      </c>
      <c r="F109" s="11"/>
      <c r="G109" s="11"/>
      <c r="H109" s="11"/>
      <c r="I109" s="23"/>
      <c r="J109" s="23"/>
      <c r="K109" s="23"/>
      <c r="L109" s="28"/>
      <c r="M109" s="32"/>
      <c r="N109" s="33"/>
      <c r="O109" s="23"/>
      <c r="P109" s="28"/>
      <c r="Q109" s="15"/>
      <c r="R109" s="15"/>
    </row>
    <row r="110" spans="2:18" ht="15" customHeight="1">
      <c r="B110" s="28"/>
      <c r="D110" s="6"/>
      <c r="E110" s="6"/>
      <c r="F110" s="11"/>
      <c r="G110" s="11"/>
      <c r="H110" s="11"/>
      <c r="I110" s="23"/>
      <c r="J110" s="23"/>
      <c r="K110" s="23"/>
      <c r="L110" s="28"/>
      <c r="M110" s="32"/>
      <c r="N110" s="33"/>
      <c r="O110" s="23"/>
      <c r="P110" s="28"/>
      <c r="Q110" s="15"/>
      <c r="R110" s="15"/>
    </row>
    <row r="111" spans="2:18" ht="15" customHeight="1">
      <c r="B111" s="28"/>
      <c r="C111" s="30"/>
      <c r="D111" s="30"/>
      <c r="E111" s="30"/>
      <c r="F111" s="11"/>
      <c r="G111" s="11"/>
      <c r="H111" s="11"/>
      <c r="I111" s="23"/>
      <c r="J111" s="23"/>
      <c r="K111" s="23"/>
      <c r="L111" s="28"/>
      <c r="M111" s="32"/>
      <c r="N111" s="33"/>
      <c r="O111" s="23"/>
      <c r="P111" s="28"/>
      <c r="Q111" s="15"/>
      <c r="R111" s="15"/>
    </row>
    <row r="112" spans="2:23" ht="15" customHeight="1">
      <c r="B112" s="28"/>
      <c r="F112" s="11"/>
      <c r="G112" s="11"/>
      <c r="H112" s="11"/>
      <c r="I112" s="23"/>
      <c r="J112" s="23"/>
      <c r="K112" s="23"/>
      <c r="L112" s="28"/>
      <c r="M112" s="32"/>
      <c r="N112" s="33"/>
      <c r="O112" s="23"/>
      <c r="P112" s="28"/>
      <c r="Q112" s="15"/>
      <c r="R112" s="15"/>
      <c r="W112" s="32"/>
    </row>
    <row r="113" spans="2:18" ht="15" customHeight="1">
      <c r="B113" s="28"/>
      <c r="C113" s="32"/>
      <c r="D113" s="32"/>
      <c r="E113" s="32"/>
      <c r="F113" s="11"/>
      <c r="G113" s="11"/>
      <c r="H113" s="11"/>
      <c r="I113" s="23"/>
      <c r="J113" s="23"/>
      <c r="K113" s="23"/>
      <c r="L113" s="28"/>
      <c r="M113" s="32"/>
      <c r="N113" s="33"/>
      <c r="O113" s="23"/>
      <c r="P113" s="28"/>
      <c r="Q113" s="15"/>
      <c r="R113" s="15"/>
    </row>
    <row r="114" spans="2:18" ht="15" customHeight="1">
      <c r="B114" s="28"/>
      <c r="C114" s="32"/>
      <c r="D114" s="32"/>
      <c r="E114" s="32"/>
      <c r="F114" s="11"/>
      <c r="G114" s="11"/>
      <c r="H114" s="11"/>
      <c r="I114" s="23"/>
      <c r="J114" s="23"/>
      <c r="K114" s="23"/>
      <c r="L114" s="28"/>
      <c r="M114" s="32"/>
      <c r="N114" s="33"/>
      <c r="O114" s="23"/>
      <c r="P114" s="28"/>
      <c r="Q114" s="15"/>
      <c r="R114" s="15"/>
    </row>
    <row r="115" ht="12.75"/>
    <row r="116" ht="12.75">
      <c r="B116" s="32"/>
    </row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7.5" customHeight="1"/>
    <row r="142" ht="7.5" customHeight="1"/>
    <row r="143" ht="7.5" customHeight="1"/>
    <row r="144" ht="7.5" customHeight="1"/>
    <row r="145" ht="7.5" customHeight="1"/>
  </sheetData>
  <conditionalFormatting sqref="C54:C106">
    <cfRule type="cellIs" priority="19" dxfId="0" operator="equal">
      <formula>$C$109</formula>
    </cfRule>
  </conditionalFormatting>
  <conditionalFormatting sqref="D54:D106">
    <cfRule type="cellIs" priority="20" dxfId="0" operator="equal">
      <formula>$D$109</formula>
    </cfRule>
  </conditionalFormatting>
  <conditionalFormatting sqref="E54:E106">
    <cfRule type="cellIs" priority="21" dxfId="0" operator="equal">
      <formula>$E$109</formula>
    </cfRule>
  </conditionalFormatting>
  <conditionalFormatting sqref="F54:H54 F55:F106">
    <cfRule type="cellIs" priority="16" dxfId="0" operator="equal">
      <formula>$F$53</formula>
    </cfRule>
  </conditionalFormatting>
  <conditionalFormatting sqref="G55:G106">
    <cfRule type="cellIs" priority="17" dxfId="0" operator="equal">
      <formula>$G$53</formula>
    </cfRule>
  </conditionalFormatting>
  <conditionalFormatting sqref="H55:H106">
    <cfRule type="cellIs" priority="18" dxfId="0" operator="equal">
      <formula>$H$53</formula>
    </cfRule>
  </conditionalFormatting>
  <conditionalFormatting sqref="V54:V106">
    <cfRule type="cellIs" priority="22" dxfId="1" operator="equal">
      <formula>$V$108</formula>
    </cfRule>
    <cfRule type="cellIs" priority="23" dxfId="0" operator="equal">
      <formula>$V$52</formula>
    </cfRule>
  </conditionalFormatting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2"/>
  <sheetViews>
    <sheetView showGridLines="0" workbookViewId="0" topLeftCell="A1"/>
  </sheetViews>
  <sheetFormatPr defaultColWidth="9.140625" defaultRowHeight="12.75"/>
  <cols>
    <col min="1" max="1" width="28.57421875" style="3" customWidth="1"/>
    <col min="2" max="2" width="19.8515625" style="3" customWidth="1"/>
    <col min="3" max="5" width="7.00390625" style="3" customWidth="1"/>
    <col min="6" max="6" width="11.00390625" style="3" bestFit="1" customWidth="1"/>
    <col min="7" max="7" width="17.421875" style="3" bestFit="1" customWidth="1"/>
    <col min="8" max="8" width="20.57421875" style="3" customWidth="1"/>
    <col min="9" max="10" width="10.8515625" style="3" customWidth="1"/>
    <col min="11" max="18" width="8.140625" style="3" customWidth="1"/>
    <col min="19" max="20" width="4.8515625" style="3" bestFit="1" customWidth="1"/>
    <col min="21" max="16384" width="9.140625" style="3" customWidth="1"/>
  </cols>
  <sheetData>
    <row r="1" ht="15.75">
      <c r="A1" s="4" t="s">
        <v>145</v>
      </c>
    </row>
    <row r="2" ht="14.25">
      <c r="A2" s="146" t="s">
        <v>71</v>
      </c>
    </row>
    <row r="3" ht="12.75"/>
    <row r="4" spans="1:6" ht="12.75">
      <c r="A4" s="128" t="s">
        <v>0</v>
      </c>
      <c r="B4" s="128"/>
      <c r="D4" s="260" t="s">
        <v>78</v>
      </c>
      <c r="E4" s="260"/>
      <c r="F4" s="260"/>
    </row>
    <row r="5" spans="1:6" ht="12.75">
      <c r="A5" s="122" t="s">
        <v>0</v>
      </c>
      <c r="B5" s="122"/>
      <c r="C5" s="23"/>
      <c r="D5" s="260"/>
      <c r="E5" s="260"/>
      <c r="F5" s="260"/>
    </row>
    <row r="6" spans="1:5" ht="63" customHeight="1">
      <c r="A6" s="259" t="s">
        <v>25</v>
      </c>
      <c r="B6" s="259"/>
      <c r="C6" s="129"/>
      <c r="D6" s="129"/>
      <c r="E6" s="129"/>
    </row>
    <row r="7" spans="1:9" ht="15" customHeight="1">
      <c r="A7" s="130"/>
      <c r="B7" s="130"/>
      <c r="D7" s="28" t="s">
        <v>137</v>
      </c>
      <c r="E7" s="28" t="s">
        <v>120</v>
      </c>
      <c r="F7" s="28" t="s">
        <v>138</v>
      </c>
      <c r="G7" s="28" t="s">
        <v>139</v>
      </c>
      <c r="H7" s="28" t="s">
        <v>121</v>
      </c>
      <c r="I7" s="28" t="s">
        <v>140</v>
      </c>
    </row>
    <row r="8" spans="1:9" ht="12.75" customHeight="1">
      <c r="A8" s="131" t="str">
        <f>'Table 2'!A6</f>
        <v>China</v>
      </c>
      <c r="B8" s="131" t="str">
        <f>'Table 2'!B6</f>
        <v>Large containers</v>
      </c>
      <c r="D8" s="117">
        <f>'Table 2'!D6</f>
        <v>16.904407</v>
      </c>
      <c r="E8" s="117">
        <f>'Table 2'!G6</f>
        <v>16.662583</v>
      </c>
      <c r="F8" s="117">
        <f>'Table 2'!H6</f>
        <v>17.295283</v>
      </c>
      <c r="G8" s="127">
        <f>D8</f>
        <v>16.904407</v>
      </c>
      <c r="H8" s="127">
        <f aca="true" t="shared" si="0" ref="H8:I8">E8</f>
        <v>16.662583</v>
      </c>
      <c r="I8" s="127">
        <f t="shared" si="0"/>
        <v>17.295283</v>
      </c>
    </row>
    <row r="9" spans="1:9" ht="12.75" customHeight="1">
      <c r="A9" s="131" t="str">
        <f>'Table 2'!A7</f>
        <v>USA: East coast</v>
      </c>
      <c r="B9" s="131" t="str">
        <f>'Table 2'!B7</f>
        <v>Crude oil</v>
      </c>
      <c r="D9" s="117">
        <f>'Table 2'!D7</f>
        <v>10.144069</v>
      </c>
      <c r="E9" s="117">
        <f>'Table 2'!G7</f>
        <v>11.388301</v>
      </c>
      <c r="F9" s="117">
        <f>'Table 2'!H7</f>
        <v>16.650322</v>
      </c>
      <c r="G9" s="127">
        <f aca="true" t="shared" si="1" ref="G9:G28">D9</f>
        <v>10.144069</v>
      </c>
      <c r="H9" s="127">
        <f aca="true" t="shared" si="2" ref="H9:H28">E9</f>
        <v>11.388301</v>
      </c>
      <c r="I9" s="127">
        <f aca="true" t="shared" si="3" ref="I9:I28">F9</f>
        <v>16.650322</v>
      </c>
    </row>
    <row r="10" spans="1:9" ht="12.75" customHeight="1">
      <c r="A10" s="131" t="str">
        <f>'Table 2'!A8</f>
        <v>Norway</v>
      </c>
      <c r="B10" s="131" t="str">
        <f>'Table 2'!B8</f>
        <v>Crude oil</v>
      </c>
      <c r="D10" s="117">
        <f>'Table 2'!D8</f>
        <v>9.394603</v>
      </c>
      <c r="E10" s="117">
        <f>'Table 2'!G8</f>
        <v>13.178426</v>
      </c>
      <c r="F10" s="117">
        <f>'Table 2'!H8</f>
        <v>14.305768</v>
      </c>
      <c r="G10" s="127">
        <f t="shared" si="1"/>
        <v>9.394603</v>
      </c>
      <c r="H10" s="127">
        <f t="shared" si="2"/>
        <v>13.178426</v>
      </c>
      <c r="I10" s="127">
        <f t="shared" si="3"/>
        <v>14.305768</v>
      </c>
    </row>
    <row r="11" spans="1:9" ht="12.75" customHeight="1">
      <c r="A11" s="131" t="str">
        <f>'Table 2'!A9</f>
        <v>USA: East coast</v>
      </c>
      <c r="B11" s="131" t="str">
        <f>'Table 2'!B9</f>
        <v xml:space="preserve">Liquefied gas </v>
      </c>
      <c r="D11" s="117">
        <f>'Table 2'!D9</f>
        <v>7.339727</v>
      </c>
      <c r="E11" s="117">
        <f>'Table 2'!G9</f>
        <v>10.158943</v>
      </c>
      <c r="F11" s="117">
        <f>'Table 2'!H9</f>
        <v>9.100793</v>
      </c>
      <c r="G11" s="127">
        <f t="shared" si="1"/>
        <v>7.339727</v>
      </c>
      <c r="H11" s="127">
        <f t="shared" si="2"/>
        <v>10.158943</v>
      </c>
      <c r="I11" s="127">
        <f t="shared" si="3"/>
        <v>9.100793</v>
      </c>
    </row>
    <row r="12" spans="1:9" ht="12.75" customHeight="1">
      <c r="A12" s="131" t="str">
        <f>'Table 2'!A10</f>
        <v>Russia: Black Sea</v>
      </c>
      <c r="B12" s="131" t="str">
        <f>'Table 2'!B10</f>
        <v>Crude oil</v>
      </c>
      <c r="D12" s="117">
        <f>'Table 2'!D10</f>
        <v>8.630754</v>
      </c>
      <c r="E12" s="117">
        <f>'Table 2'!G10</f>
        <v>7.056384</v>
      </c>
      <c r="F12" s="117">
        <f>'Table 2'!H10</f>
        <v>8.387057</v>
      </c>
      <c r="G12" s="127">
        <f t="shared" si="1"/>
        <v>8.630754</v>
      </c>
      <c r="H12" s="127">
        <f t="shared" si="2"/>
        <v>7.056384</v>
      </c>
      <c r="I12" s="127">
        <f t="shared" si="3"/>
        <v>8.387057</v>
      </c>
    </row>
    <row r="13" spans="1:9" ht="12.75" customHeight="1">
      <c r="A13" s="131" t="str">
        <f>'Table 2'!A11</f>
        <v>Libya</v>
      </c>
      <c r="B13" s="131" t="str">
        <f>'Table 2'!B11</f>
        <v>Crude oil</v>
      </c>
      <c r="D13" s="117">
        <f>'Table 2'!D11</f>
        <v>4.198198</v>
      </c>
      <c r="E13" s="117">
        <f>'Table 2'!G11</f>
        <v>6.86967</v>
      </c>
      <c r="F13" s="117">
        <f>'Table 2'!H11</f>
        <v>8.268844</v>
      </c>
      <c r="G13" s="127">
        <f t="shared" si="1"/>
        <v>4.198198</v>
      </c>
      <c r="H13" s="127">
        <f t="shared" si="2"/>
        <v>6.86967</v>
      </c>
      <c r="I13" s="127">
        <f t="shared" si="3"/>
        <v>8.268844</v>
      </c>
    </row>
    <row r="14" spans="1:9" ht="12.75" customHeight="1">
      <c r="A14" s="131" t="str">
        <f>'Table 2'!A12</f>
        <v>Egypt</v>
      </c>
      <c r="B14" s="131" t="str">
        <f>'Table 2'!B12</f>
        <v>Crude oil</v>
      </c>
      <c r="D14" s="117">
        <f>'Table 2'!D12</f>
        <v>8.606293</v>
      </c>
      <c r="E14" s="117">
        <f>'Table 2'!G12</f>
        <v>8.553011</v>
      </c>
      <c r="F14" s="117">
        <f>'Table 2'!H12</f>
        <v>7.88773</v>
      </c>
      <c r="G14" s="127">
        <f t="shared" si="1"/>
        <v>8.606293</v>
      </c>
      <c r="H14" s="127">
        <f t="shared" si="2"/>
        <v>8.553011</v>
      </c>
      <c r="I14" s="127">
        <f t="shared" si="3"/>
        <v>7.88773</v>
      </c>
    </row>
    <row r="15" spans="1:9" ht="12.75" customHeight="1">
      <c r="A15" s="131" t="str">
        <f>'Table 2'!A13</f>
        <v>United Kingdom</v>
      </c>
      <c r="B15" s="131" t="str">
        <f>'Table 2'!B13</f>
        <v>Crude oil</v>
      </c>
      <c r="D15" s="117">
        <f>'Table 2'!D13</f>
        <v>8.249995</v>
      </c>
      <c r="E15" s="117">
        <f>'Table 2'!G13</f>
        <v>7.354516</v>
      </c>
      <c r="F15" s="117">
        <f>'Table 2'!H13</f>
        <v>7.706112</v>
      </c>
      <c r="G15" s="127">
        <f t="shared" si="1"/>
        <v>8.249995</v>
      </c>
      <c r="H15" s="127">
        <f t="shared" si="2"/>
        <v>7.354516</v>
      </c>
      <c r="I15" s="127">
        <f t="shared" si="3"/>
        <v>7.706112</v>
      </c>
    </row>
    <row r="16" spans="1:9" ht="12.75" customHeight="1">
      <c r="A16" s="131" t="str">
        <f>'Table 2'!A14</f>
        <v>Iraq</v>
      </c>
      <c r="B16" s="131" t="str">
        <f>'Table 2'!B14</f>
        <v>Crude oil</v>
      </c>
      <c r="D16" s="117">
        <f>'Table 2'!D14</f>
        <v>5.604104</v>
      </c>
      <c r="E16" s="117">
        <f>'Table 2'!G14</f>
        <v>5.167239</v>
      </c>
      <c r="F16" s="117">
        <f>'Table 2'!H14</f>
        <v>7.475296</v>
      </c>
      <c r="G16" s="127">
        <f t="shared" si="1"/>
        <v>5.604104</v>
      </c>
      <c r="H16" s="127">
        <f t="shared" si="2"/>
        <v>5.167239</v>
      </c>
      <c r="I16" s="127">
        <f t="shared" si="3"/>
        <v>7.475296</v>
      </c>
    </row>
    <row r="17" spans="1:9" ht="12.75" customHeight="1">
      <c r="A17" s="131" t="str">
        <f>'Table 2'!A15</f>
        <v>Canada: East coast</v>
      </c>
      <c r="B17" s="131" t="str">
        <f>'Table 2'!B15</f>
        <v>Ores</v>
      </c>
      <c r="D17" s="117">
        <f>'Table 2'!D15</f>
        <v>6.924635</v>
      </c>
      <c r="E17" s="117">
        <f>'Table 2'!G15</f>
        <v>4.737402</v>
      </c>
      <c r="F17" s="117">
        <f>'Table 2'!H15</f>
        <v>6.31103</v>
      </c>
      <c r="G17" s="127">
        <f t="shared" si="1"/>
        <v>6.924635</v>
      </c>
      <c r="H17" s="127">
        <f t="shared" si="2"/>
        <v>4.737402</v>
      </c>
      <c r="I17" s="127">
        <f t="shared" si="3"/>
        <v>6.31103</v>
      </c>
    </row>
    <row r="18" spans="1:9" ht="12.75" customHeight="1">
      <c r="A18" s="131" t="str">
        <f>'Table 2'!A16</f>
        <v>Nigeria</v>
      </c>
      <c r="B18" s="131" t="str">
        <f>'Table 2'!B16</f>
        <v>Crude oil</v>
      </c>
      <c r="D18" s="117">
        <f>'Table 2'!D16</f>
        <v>4.428789</v>
      </c>
      <c r="E18" s="117">
        <f>'Table 2'!G16</f>
        <v>5.747046</v>
      </c>
      <c r="F18" s="117">
        <f>'Table 2'!H16</f>
        <v>5.989262</v>
      </c>
      <c r="G18" s="127">
        <f t="shared" si="1"/>
        <v>4.428789</v>
      </c>
      <c r="H18" s="127">
        <f t="shared" si="2"/>
        <v>5.747046</v>
      </c>
      <c r="I18" s="127">
        <f t="shared" si="3"/>
        <v>5.989262</v>
      </c>
    </row>
    <row r="19" spans="1:9" ht="12.75" customHeight="1">
      <c r="A19" s="131" t="str">
        <f>'Table 2'!A17</f>
        <v>United Kingdom</v>
      </c>
      <c r="B19" s="131" t="str">
        <f>'Table 2'!B17</f>
        <v>Ro-Ro Mobile units</v>
      </c>
      <c r="D19" s="117">
        <f>'Table 2'!D17</f>
        <v>6.260074</v>
      </c>
      <c r="E19" s="117">
        <f>'Table 2'!G17</f>
        <v>6.190125</v>
      </c>
      <c r="F19" s="117">
        <f>'Table 2'!H17</f>
        <v>5.923473</v>
      </c>
      <c r="G19" s="127">
        <f t="shared" si="1"/>
        <v>6.260074</v>
      </c>
      <c r="H19" s="127">
        <f t="shared" si="2"/>
        <v>6.190125</v>
      </c>
      <c r="I19" s="127">
        <f t="shared" si="3"/>
        <v>5.923473</v>
      </c>
    </row>
    <row r="20" spans="1:9" ht="12.75" customHeight="1">
      <c r="A20" s="131" t="str">
        <f>'Table 2'!A18</f>
        <v>Norway</v>
      </c>
      <c r="B20" s="131" t="str">
        <f>'Table 2'!B18</f>
        <v>Other dry bulk goods</v>
      </c>
      <c r="D20" s="117">
        <f>'Table 2'!D18</f>
        <v>5.076214</v>
      </c>
      <c r="E20" s="117">
        <f>'Table 2'!G18</f>
        <v>4.861068</v>
      </c>
      <c r="F20" s="117">
        <f>'Table 2'!H18</f>
        <v>5.545667</v>
      </c>
      <c r="G20" s="127">
        <f t="shared" si="1"/>
        <v>5.076214</v>
      </c>
      <c r="H20" s="127">
        <f t="shared" si="2"/>
        <v>4.861068</v>
      </c>
      <c r="I20" s="127">
        <f t="shared" si="3"/>
        <v>5.545667</v>
      </c>
    </row>
    <row r="21" spans="1:9" ht="12.75" customHeight="1">
      <c r="A21" s="131" t="str">
        <f>'Table 2'!A19</f>
        <v>Brazil</v>
      </c>
      <c r="B21" s="131" t="str">
        <f>'Table 2'!B19</f>
        <v>Ores</v>
      </c>
      <c r="D21" s="117">
        <f>'Table 2'!D19</f>
        <v>4.566216</v>
      </c>
      <c r="E21" s="117">
        <f>'Table 2'!G19</f>
        <v>4.699</v>
      </c>
      <c r="F21" s="117">
        <f>'Table 2'!H19</f>
        <v>5.203117</v>
      </c>
      <c r="G21" s="127">
        <f t="shared" si="1"/>
        <v>4.566216</v>
      </c>
      <c r="H21" s="127">
        <f t="shared" si="2"/>
        <v>4.699</v>
      </c>
      <c r="I21" s="127">
        <f t="shared" si="3"/>
        <v>5.203117</v>
      </c>
    </row>
    <row r="22" spans="1:9" ht="12.75" customHeight="1">
      <c r="A22" s="131" t="str">
        <f>'Table 2'!A20</f>
        <v>USA: East coast</v>
      </c>
      <c r="B22" s="131" t="str">
        <f>'Table 2'!B20</f>
        <v>Coal</v>
      </c>
      <c r="D22" s="117">
        <f>'Table 2'!D20</f>
        <v>6.556167</v>
      </c>
      <c r="E22" s="117">
        <f>'Table 2'!G20</f>
        <v>5.134446</v>
      </c>
      <c r="F22" s="117">
        <f>'Table 2'!H20</f>
        <v>5.118872</v>
      </c>
      <c r="G22" s="127">
        <f t="shared" si="1"/>
        <v>6.556167</v>
      </c>
      <c r="H22" s="127">
        <f t="shared" si="2"/>
        <v>5.134446</v>
      </c>
      <c r="I22" s="127">
        <f t="shared" si="3"/>
        <v>5.118872</v>
      </c>
    </row>
    <row r="23" spans="1:9" ht="15" customHeight="1">
      <c r="A23" s="131" t="str">
        <f>'Table 2'!A21</f>
        <v>Brazil</v>
      </c>
      <c r="B23" s="131" t="str">
        <f>'Table 2'!B21</f>
        <v>Agricultural products</v>
      </c>
      <c r="D23" s="117">
        <f>'Table 2'!D21</f>
        <v>7.463564</v>
      </c>
      <c r="E23" s="117">
        <f>'Table 2'!G21</f>
        <v>4.84451</v>
      </c>
      <c r="F23" s="117">
        <f>'Table 2'!H21</f>
        <v>4.834112</v>
      </c>
      <c r="G23" s="127">
        <f t="shared" si="1"/>
        <v>7.463564</v>
      </c>
      <c r="H23" s="127">
        <f t="shared" si="2"/>
        <v>4.84451</v>
      </c>
      <c r="I23" s="127">
        <f t="shared" si="3"/>
        <v>4.834112</v>
      </c>
    </row>
    <row r="24" spans="1:9" ht="12.75" customHeight="1">
      <c r="A24" s="131"/>
      <c r="B24" s="131"/>
      <c r="D24" s="117"/>
      <c r="E24" s="117"/>
      <c r="F24" s="117"/>
      <c r="G24" s="127">
        <f aca="true" t="shared" si="4" ref="G24">D24</f>
        <v>0</v>
      </c>
      <c r="H24" s="127">
        <f aca="true" t="shared" si="5" ref="H24">E24</f>
        <v>0</v>
      </c>
      <c r="I24" s="127">
        <f aca="true" t="shared" si="6" ref="I24">F24</f>
        <v>0</v>
      </c>
    </row>
    <row r="25" spans="1:9" ht="12.75" customHeight="1">
      <c r="A25" s="131" t="str">
        <f>'Table 2'!A23</f>
        <v>United Kingdom</v>
      </c>
      <c r="B25" s="131" t="str">
        <f>'Table 2'!B23</f>
        <v>Ro-Ro Mobile units</v>
      </c>
      <c r="D25" s="117">
        <f>'Table 2'!D23</f>
        <v>12.088799</v>
      </c>
      <c r="E25" s="117">
        <f>'Table 2'!G23</f>
        <v>12.221605</v>
      </c>
      <c r="F25" s="117">
        <f>'Table 2'!H23</f>
        <v>11.952536</v>
      </c>
      <c r="G25" s="127"/>
      <c r="H25" s="127"/>
      <c r="I25" s="127"/>
    </row>
    <row r="26" spans="1:9" ht="12.75">
      <c r="A26" s="131" t="str">
        <f>'Table 2'!A24</f>
        <v>China</v>
      </c>
      <c r="B26" s="131" t="str">
        <f>'Table 2'!B24</f>
        <v>Large containers</v>
      </c>
      <c r="D26" s="117">
        <f>'Table 2'!D24</f>
        <v>6.957635</v>
      </c>
      <c r="E26" s="117">
        <f>'Table 2'!G24</f>
        <v>6.496259</v>
      </c>
      <c r="F26" s="117">
        <f>'Table 2'!H24</f>
        <v>6.770346</v>
      </c>
      <c r="G26" s="127">
        <f aca="true" t="shared" si="7" ref="G26:I26">D26</f>
        <v>6.957635</v>
      </c>
      <c r="H26" s="127">
        <f t="shared" si="7"/>
        <v>6.496259</v>
      </c>
      <c r="I26" s="127">
        <f t="shared" si="7"/>
        <v>6.770346</v>
      </c>
    </row>
    <row r="27" spans="1:9" ht="12.75">
      <c r="A27" s="131" t="str">
        <f>'Table 2'!A25</f>
        <v>USA: East coast</v>
      </c>
      <c r="B27" s="131" t="str">
        <f>'Table 2'!B25</f>
        <v>Large containers</v>
      </c>
      <c r="D27" s="117">
        <f>'Table 2'!D25</f>
        <v>6.351833</v>
      </c>
      <c r="E27" s="117">
        <f>'Table 2'!G25</f>
        <v>5.12608</v>
      </c>
      <c r="F27" s="117">
        <f>'Table 2'!H25</f>
        <v>5.530675</v>
      </c>
      <c r="G27" s="127">
        <f t="shared" si="1"/>
        <v>6.351833</v>
      </c>
      <c r="H27" s="127">
        <f t="shared" si="2"/>
        <v>5.12608</v>
      </c>
      <c r="I27" s="127">
        <f t="shared" si="3"/>
        <v>5.530675</v>
      </c>
    </row>
    <row r="28" spans="1:9" ht="12.75">
      <c r="A28" s="131" t="str">
        <f>'Table 2'!A26</f>
        <v>United Kingdom</v>
      </c>
      <c r="B28" s="131" t="str">
        <f>'Table 2'!B26</f>
        <v xml:space="preserve">Oil products </v>
      </c>
      <c r="D28" s="117">
        <f>'Table 2'!D26</f>
        <v>4.275063</v>
      </c>
      <c r="E28" s="117">
        <f>'Table 2'!G26</f>
        <v>4.143339</v>
      </c>
      <c r="F28" s="117">
        <f>'Table 2'!H26</f>
        <v>5.229851</v>
      </c>
      <c r="G28" s="127">
        <f t="shared" si="1"/>
        <v>4.275063</v>
      </c>
      <c r="H28" s="127">
        <f t="shared" si="2"/>
        <v>4.143339</v>
      </c>
      <c r="I28" s="127">
        <f t="shared" si="3"/>
        <v>5.229851</v>
      </c>
    </row>
    <row r="29" spans="1:3" ht="12.75">
      <c r="A29" s="132"/>
      <c r="B29" s="28"/>
      <c r="C29" s="133"/>
    </row>
    <row r="30" spans="1:20" ht="12.75">
      <c r="A30" s="132"/>
      <c r="B30" s="28"/>
      <c r="C30" s="133"/>
      <c r="D30" s="28"/>
      <c r="E30" s="28"/>
      <c r="F30" s="28"/>
      <c r="G30" s="133"/>
      <c r="H30" s="13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37"/>
      <c r="T30" s="37"/>
    </row>
    <row r="31" spans="1:20" ht="12.75">
      <c r="A31" s="28" t="s">
        <v>136</v>
      </c>
      <c r="B31" s="28"/>
      <c r="C31" s="133"/>
      <c r="D31" s="28"/>
      <c r="E31" s="28"/>
      <c r="F31" s="28"/>
      <c r="G31" s="133"/>
      <c r="H31" s="13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7"/>
      <c r="T31" s="37"/>
    </row>
    <row r="32" spans="1:2" ht="12.75">
      <c r="A32" s="258" t="s">
        <v>114</v>
      </c>
      <c r="B32" s="258"/>
    </row>
  </sheetData>
  <mergeCells count="3">
    <mergeCell ref="A32:B32"/>
    <mergeCell ref="A6:B6"/>
    <mergeCell ref="D4:F5"/>
  </mergeCells>
  <printOptions/>
  <pageMargins left="0.17" right="0.17" top="0.81" bottom="0.17490196078431375" header="0.43" footer="0.509803921568627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29"/>
  <sheetViews>
    <sheetView showGridLines="0" workbookViewId="0" topLeftCell="A1">
      <selection activeCell="A1" sqref="A1:K28"/>
    </sheetView>
  </sheetViews>
  <sheetFormatPr defaultColWidth="9.140625" defaultRowHeight="12.75"/>
  <cols>
    <col min="1" max="1" width="23.57421875" style="3" customWidth="1"/>
    <col min="2" max="2" width="19.57421875" style="3" customWidth="1"/>
    <col min="3" max="7" width="8.8515625" style="3" customWidth="1"/>
    <col min="8" max="11" width="12.28125" style="3" customWidth="1"/>
    <col min="12" max="12" width="5.57421875" style="3" customWidth="1"/>
    <col min="13" max="16384" width="9.140625" style="3" customWidth="1"/>
  </cols>
  <sheetData>
    <row r="1" spans="1:11" ht="15.75" customHeight="1">
      <c r="A1" s="245" t="s">
        <v>131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3.15" customHeight="1">
      <c r="A2" s="128" t="s">
        <v>0</v>
      </c>
      <c r="B2" s="128"/>
      <c r="C2" s="53">
        <v>2021</v>
      </c>
      <c r="D2" s="255">
        <v>2022</v>
      </c>
      <c r="E2" s="256"/>
      <c r="F2" s="256">
        <v>2023</v>
      </c>
      <c r="G2" s="257"/>
      <c r="H2" s="249">
        <v>2023</v>
      </c>
      <c r="I2" s="249"/>
      <c r="J2" s="249"/>
      <c r="K2" s="249"/>
    </row>
    <row r="3" spans="1:11" ht="12.75">
      <c r="A3" s="122" t="s">
        <v>0</v>
      </c>
      <c r="B3" s="122"/>
      <c r="C3" s="55" t="s">
        <v>2</v>
      </c>
      <c r="D3" s="90" t="s">
        <v>2</v>
      </c>
      <c r="E3" s="90" t="s">
        <v>3</v>
      </c>
      <c r="F3" s="89" t="s">
        <v>143</v>
      </c>
      <c r="G3" s="159" t="s">
        <v>1</v>
      </c>
      <c r="H3" s="250" t="s">
        <v>2</v>
      </c>
      <c r="I3" s="250"/>
      <c r="J3" s="250"/>
      <c r="K3" s="250"/>
    </row>
    <row r="4" spans="1:11" ht="66" customHeight="1">
      <c r="A4" s="259" t="s">
        <v>25</v>
      </c>
      <c r="B4" s="259"/>
      <c r="C4" s="251" t="s">
        <v>60</v>
      </c>
      <c r="D4" s="252"/>
      <c r="E4" s="252"/>
      <c r="F4" s="252"/>
      <c r="G4" s="261"/>
      <c r="H4" s="92" t="s">
        <v>61</v>
      </c>
      <c r="I4" s="93" t="s">
        <v>73</v>
      </c>
      <c r="J4" s="93" t="s">
        <v>72</v>
      </c>
      <c r="K4" s="94" t="s">
        <v>115</v>
      </c>
    </row>
    <row r="5" spans="1:11" ht="15" customHeight="1">
      <c r="A5" s="130" t="s">
        <v>88</v>
      </c>
      <c r="B5" s="130"/>
      <c r="C5" s="134"/>
      <c r="D5" s="134"/>
      <c r="E5" s="134"/>
      <c r="F5" s="134"/>
      <c r="G5" s="134"/>
      <c r="H5" s="135" t="s">
        <v>0</v>
      </c>
      <c r="I5" s="136" t="s">
        <v>0</v>
      </c>
      <c r="J5" s="136" t="s">
        <v>0</v>
      </c>
      <c r="K5" s="137"/>
    </row>
    <row r="6" spans="1:11" ht="12.75" customHeight="1">
      <c r="A6" s="131" t="s">
        <v>27</v>
      </c>
      <c r="B6" s="205" t="s">
        <v>11</v>
      </c>
      <c r="C6" s="206">
        <v>16.043225</v>
      </c>
      <c r="D6" s="206">
        <v>16.904407</v>
      </c>
      <c r="E6" s="207">
        <v>14.107916</v>
      </c>
      <c r="F6" s="208">
        <v>13.591738</v>
      </c>
      <c r="G6" s="209">
        <v>16.662583</v>
      </c>
      <c r="H6" s="210">
        <v>17.295283</v>
      </c>
      <c r="I6" s="138">
        <v>3.797130372883961</v>
      </c>
      <c r="J6" s="100">
        <v>2.312272770053414</v>
      </c>
      <c r="K6" s="101">
        <v>-6.503282744762795</v>
      </c>
    </row>
    <row r="7" spans="1:11" ht="12.75" customHeight="1">
      <c r="A7" s="131" t="s">
        <v>29</v>
      </c>
      <c r="B7" s="205" t="s">
        <v>35</v>
      </c>
      <c r="C7" s="211">
        <v>8.541378</v>
      </c>
      <c r="D7" s="211">
        <v>10.144069</v>
      </c>
      <c r="E7" s="172">
        <v>9.887419</v>
      </c>
      <c r="F7" s="173">
        <v>10.470235</v>
      </c>
      <c r="G7" s="174">
        <v>11.388301</v>
      </c>
      <c r="H7" s="175">
        <v>16.650322</v>
      </c>
      <c r="I7" s="139">
        <v>46.20549632469319</v>
      </c>
      <c r="J7" s="102">
        <v>64.13849314313613</v>
      </c>
      <c r="K7" s="103">
        <v>25.094337174404014</v>
      </c>
    </row>
    <row r="8" spans="1:11" ht="12.75" customHeight="1">
      <c r="A8" s="131" t="s">
        <v>6</v>
      </c>
      <c r="B8" s="205" t="s">
        <v>35</v>
      </c>
      <c r="C8" s="211">
        <v>7.136419</v>
      </c>
      <c r="D8" s="211">
        <v>9.394603</v>
      </c>
      <c r="E8" s="172">
        <v>10.255796</v>
      </c>
      <c r="F8" s="173">
        <v>12.643849</v>
      </c>
      <c r="G8" s="174">
        <v>13.178426</v>
      </c>
      <c r="H8" s="175">
        <v>14.305768</v>
      </c>
      <c r="I8" s="139">
        <v>8.554451039904155</v>
      </c>
      <c r="J8" s="102">
        <v>52.27645063873376</v>
      </c>
      <c r="K8" s="103">
        <v>41.104834443961465</v>
      </c>
    </row>
    <row r="9" spans="1:11" ht="12.75" customHeight="1">
      <c r="A9" s="131" t="s">
        <v>29</v>
      </c>
      <c r="B9" s="205" t="s">
        <v>100</v>
      </c>
      <c r="C9" s="211">
        <v>2.899801</v>
      </c>
      <c r="D9" s="211">
        <v>7.339727</v>
      </c>
      <c r="E9" s="172">
        <v>7.623044</v>
      </c>
      <c r="F9" s="173">
        <v>8.770783</v>
      </c>
      <c r="G9" s="174">
        <v>10.158943</v>
      </c>
      <c r="H9" s="175">
        <v>9.100793</v>
      </c>
      <c r="I9" s="139">
        <v>-10.415945832159911</v>
      </c>
      <c r="J9" s="102">
        <v>23.993617201293716</v>
      </c>
      <c r="K9" s="103">
        <v>20.755076312121744</v>
      </c>
    </row>
    <row r="10" spans="1:11" ht="12.75" customHeight="1">
      <c r="A10" s="131" t="s">
        <v>102</v>
      </c>
      <c r="B10" s="205" t="s">
        <v>35</v>
      </c>
      <c r="C10" s="211">
        <v>8.720236</v>
      </c>
      <c r="D10" s="211">
        <v>8.630754</v>
      </c>
      <c r="E10" s="172">
        <v>8.05394</v>
      </c>
      <c r="F10" s="173">
        <v>8.736751</v>
      </c>
      <c r="G10" s="174">
        <v>7.056384</v>
      </c>
      <c r="H10" s="175">
        <v>8.387057</v>
      </c>
      <c r="I10" s="139">
        <v>18.857718060695117</v>
      </c>
      <c r="J10" s="102">
        <v>-2.823588761769824</v>
      </c>
      <c r="K10" s="103">
        <v>-17.506981833030665</v>
      </c>
    </row>
    <row r="11" spans="1:11" ht="12.75" customHeight="1">
      <c r="A11" s="131" t="s">
        <v>92</v>
      </c>
      <c r="B11" s="205" t="s">
        <v>35</v>
      </c>
      <c r="C11" s="211">
        <v>6.907623</v>
      </c>
      <c r="D11" s="211">
        <v>4.198198</v>
      </c>
      <c r="E11" s="172">
        <v>5.38886</v>
      </c>
      <c r="F11" s="173">
        <v>6.161842</v>
      </c>
      <c r="G11" s="174">
        <v>6.86967</v>
      </c>
      <c r="H11" s="175">
        <v>8.268844</v>
      </c>
      <c r="I11" s="139">
        <v>20.367412117321493</v>
      </c>
      <c r="J11" s="102">
        <v>96.96174406257161</v>
      </c>
      <c r="K11" s="103">
        <v>36.083604798951605</v>
      </c>
    </row>
    <row r="12" spans="1:11" ht="12.75" customHeight="1">
      <c r="A12" s="131" t="s">
        <v>28</v>
      </c>
      <c r="B12" s="205" t="s">
        <v>35</v>
      </c>
      <c r="C12" s="211">
        <v>4.718844</v>
      </c>
      <c r="D12" s="211">
        <v>8.606293</v>
      </c>
      <c r="E12" s="172">
        <v>8.295634</v>
      </c>
      <c r="F12" s="173">
        <v>7.892346</v>
      </c>
      <c r="G12" s="174">
        <v>8.553011</v>
      </c>
      <c r="H12" s="175">
        <v>7.88773</v>
      </c>
      <c r="I12" s="139">
        <v>-7.778325083412141</v>
      </c>
      <c r="J12" s="102">
        <v>-8.3492741880854</v>
      </c>
      <c r="K12" s="103">
        <v>27.790162599479906</v>
      </c>
    </row>
    <row r="13" spans="1:11" ht="12.75" customHeight="1">
      <c r="A13" s="131" t="s">
        <v>58</v>
      </c>
      <c r="B13" s="205" t="s">
        <v>35</v>
      </c>
      <c r="C13" s="211">
        <v>8.229322</v>
      </c>
      <c r="D13" s="211">
        <v>8.249995</v>
      </c>
      <c r="E13" s="172">
        <v>7.670974</v>
      </c>
      <c r="F13" s="173">
        <v>8.326019</v>
      </c>
      <c r="G13" s="174">
        <v>7.354516</v>
      </c>
      <c r="H13" s="175">
        <v>7.706112</v>
      </c>
      <c r="I13" s="139">
        <v>4.78068169271777</v>
      </c>
      <c r="J13" s="102">
        <v>-6.592525207591038</v>
      </c>
      <c r="K13" s="103">
        <v>-5.104541495774539</v>
      </c>
    </row>
    <row r="14" spans="1:11" ht="12.75" customHeight="1">
      <c r="A14" s="131" t="s">
        <v>105</v>
      </c>
      <c r="B14" s="205" t="s">
        <v>35</v>
      </c>
      <c r="C14" s="211">
        <v>2.328113</v>
      </c>
      <c r="D14" s="211">
        <v>5.604104</v>
      </c>
      <c r="E14" s="172">
        <v>5.47939</v>
      </c>
      <c r="F14" s="173">
        <v>4.518732</v>
      </c>
      <c r="G14" s="174">
        <v>5.167239</v>
      </c>
      <c r="H14" s="175">
        <v>7.475296</v>
      </c>
      <c r="I14" s="139">
        <v>44.66712300321311</v>
      </c>
      <c r="J14" s="102">
        <v>33.3896729967895</v>
      </c>
      <c r="K14" s="103">
        <v>47.46437672772237</v>
      </c>
    </row>
    <row r="15" spans="1:11" ht="12.75" customHeight="1">
      <c r="A15" s="131" t="s">
        <v>82</v>
      </c>
      <c r="B15" s="205" t="s">
        <v>83</v>
      </c>
      <c r="C15" s="211">
        <v>7.448514</v>
      </c>
      <c r="D15" s="211">
        <v>6.924635</v>
      </c>
      <c r="E15" s="172">
        <v>5.242209</v>
      </c>
      <c r="F15" s="173">
        <v>3.710567</v>
      </c>
      <c r="G15" s="174">
        <v>4.737402</v>
      </c>
      <c r="H15" s="175">
        <v>6.31103</v>
      </c>
      <c r="I15" s="139">
        <v>33.217109293237066</v>
      </c>
      <c r="J15" s="102">
        <v>-8.861189073503517</v>
      </c>
      <c r="K15" s="103">
        <v>-6.161971170194647</v>
      </c>
    </row>
    <row r="16" spans="1:11" ht="12.75" customHeight="1">
      <c r="A16" s="131" t="s">
        <v>31</v>
      </c>
      <c r="B16" s="205" t="s">
        <v>35</v>
      </c>
      <c r="C16" s="211">
        <v>6.587818</v>
      </c>
      <c r="D16" s="211">
        <v>4.428789</v>
      </c>
      <c r="E16" s="172">
        <v>6.175845</v>
      </c>
      <c r="F16" s="173">
        <v>4.911166</v>
      </c>
      <c r="G16" s="174">
        <v>5.747046</v>
      </c>
      <c r="H16" s="175">
        <v>5.989262</v>
      </c>
      <c r="I16" s="139">
        <v>4.214617387784969</v>
      </c>
      <c r="J16" s="102">
        <v>35.23475604730775</v>
      </c>
      <c r="K16" s="103">
        <v>-6.74707724019008</v>
      </c>
    </row>
    <row r="17" spans="1:11" ht="12.75" customHeight="1">
      <c r="A17" s="131" t="s">
        <v>58</v>
      </c>
      <c r="B17" s="205" t="s">
        <v>76</v>
      </c>
      <c r="C17" s="211">
        <v>6.367206</v>
      </c>
      <c r="D17" s="211">
        <v>6.260074</v>
      </c>
      <c r="E17" s="172">
        <v>5.951544</v>
      </c>
      <c r="F17" s="173">
        <v>6.152118</v>
      </c>
      <c r="G17" s="174">
        <v>6.190125</v>
      </c>
      <c r="H17" s="175">
        <v>5.923473</v>
      </c>
      <c r="I17" s="139">
        <v>-4.307699763736594</v>
      </c>
      <c r="J17" s="102">
        <v>-5.376949218172178</v>
      </c>
      <c r="K17" s="103">
        <v>-11.05958202161671</v>
      </c>
    </row>
    <row r="18" spans="1:11" ht="12.75" customHeight="1">
      <c r="A18" s="131" t="s">
        <v>6</v>
      </c>
      <c r="B18" s="205" t="s">
        <v>91</v>
      </c>
      <c r="C18" s="211">
        <v>5.131642</v>
      </c>
      <c r="D18" s="211">
        <v>5.076214</v>
      </c>
      <c r="E18" s="172">
        <v>4.523208</v>
      </c>
      <c r="F18" s="173">
        <v>3.827988</v>
      </c>
      <c r="G18" s="174">
        <v>4.861068</v>
      </c>
      <c r="H18" s="175">
        <v>5.545667</v>
      </c>
      <c r="I18" s="139">
        <v>14.083304327361802</v>
      </c>
      <c r="J18" s="102">
        <v>9.24809316549695</v>
      </c>
      <c r="K18" s="103">
        <v>-1.2159051298456403</v>
      </c>
    </row>
    <row r="19" spans="1:11" ht="12.75" customHeight="1">
      <c r="A19" s="131" t="s">
        <v>26</v>
      </c>
      <c r="B19" s="205" t="s">
        <v>83</v>
      </c>
      <c r="C19" s="211">
        <v>6.771858</v>
      </c>
      <c r="D19" s="211">
        <v>4.566216</v>
      </c>
      <c r="E19" s="172">
        <v>3.651925</v>
      </c>
      <c r="F19" s="173">
        <v>4.554163</v>
      </c>
      <c r="G19" s="174">
        <v>4.699</v>
      </c>
      <c r="H19" s="175">
        <v>5.203117</v>
      </c>
      <c r="I19" s="139">
        <v>10.728176207703765</v>
      </c>
      <c r="J19" s="102">
        <v>13.948113711659715</v>
      </c>
      <c r="K19" s="103">
        <v>-11.996601400486217</v>
      </c>
    </row>
    <row r="20" spans="1:11" ht="12.75" customHeight="1">
      <c r="A20" s="131" t="s">
        <v>29</v>
      </c>
      <c r="B20" s="205" t="s">
        <v>77</v>
      </c>
      <c r="C20" s="212">
        <v>3.776222</v>
      </c>
      <c r="D20" s="212">
        <v>6.556167</v>
      </c>
      <c r="E20" s="213">
        <v>6.618769</v>
      </c>
      <c r="F20" s="214">
        <v>7.146469</v>
      </c>
      <c r="G20" s="215">
        <v>5.134446</v>
      </c>
      <c r="H20" s="216">
        <v>5.118872</v>
      </c>
      <c r="I20" s="140">
        <v>-0.3033238639572833</v>
      </c>
      <c r="J20" s="217">
        <v>-21.922794218024045</v>
      </c>
      <c r="K20" s="156">
        <v>4.381795763391438</v>
      </c>
    </row>
    <row r="21" spans="1:11" ht="12.75" customHeight="1">
      <c r="A21" s="218" t="s">
        <v>26</v>
      </c>
      <c r="B21" s="219" t="s">
        <v>90</v>
      </c>
      <c r="C21" s="220">
        <v>6.985856</v>
      </c>
      <c r="D21" s="220">
        <v>7.463564</v>
      </c>
      <c r="E21" s="221">
        <v>4.925078</v>
      </c>
      <c r="F21" s="222">
        <v>3.613639</v>
      </c>
      <c r="G21" s="223">
        <v>4.84451</v>
      </c>
      <c r="H21" s="224">
        <v>4.834112</v>
      </c>
      <c r="I21" s="141">
        <v>-0.21463471021836433</v>
      </c>
      <c r="J21" s="225">
        <v>-35.23051453702279</v>
      </c>
      <c r="K21" s="145">
        <v>-3.6340812357460117</v>
      </c>
    </row>
    <row r="22" spans="1:11" ht="12.75" customHeight="1">
      <c r="A22" s="8" t="s">
        <v>89</v>
      </c>
      <c r="B22" s="8"/>
      <c r="C22" s="44"/>
      <c r="D22" s="44"/>
      <c r="E22" s="44"/>
      <c r="F22" s="44"/>
      <c r="G22" s="44"/>
      <c r="H22" s="45"/>
      <c r="I22" s="46"/>
      <c r="J22" s="46"/>
      <c r="K22" s="46"/>
    </row>
    <row r="23" spans="1:11" ht="12.75" customHeight="1">
      <c r="A23" s="226" t="s">
        <v>58</v>
      </c>
      <c r="B23" s="227" t="s">
        <v>76</v>
      </c>
      <c r="C23" s="228">
        <v>12.568926</v>
      </c>
      <c r="D23" s="228">
        <v>12.088799</v>
      </c>
      <c r="E23" s="229">
        <v>11.725038</v>
      </c>
      <c r="F23" s="230">
        <v>11.782753</v>
      </c>
      <c r="G23" s="231">
        <v>12.221605</v>
      </c>
      <c r="H23" s="232">
        <v>11.952536</v>
      </c>
      <c r="I23" s="142">
        <v>-2.201584816396862</v>
      </c>
      <c r="J23" s="143">
        <v>-1.1271839328290567</v>
      </c>
      <c r="K23" s="143">
        <v>-7.908107526293174</v>
      </c>
    </row>
    <row r="24" spans="1:11" ht="12.75">
      <c r="A24" s="233" t="s">
        <v>27</v>
      </c>
      <c r="B24" s="234" t="s">
        <v>11</v>
      </c>
      <c r="C24" s="235">
        <v>9.683598</v>
      </c>
      <c r="D24" s="235">
        <v>6.957635</v>
      </c>
      <c r="E24" s="236">
        <v>7.495467</v>
      </c>
      <c r="F24" s="235">
        <v>6.277386</v>
      </c>
      <c r="G24" s="237">
        <v>6.496259</v>
      </c>
      <c r="H24" s="238">
        <v>6.770346</v>
      </c>
      <c r="I24" s="144">
        <v>4.219151360806261</v>
      </c>
      <c r="J24" s="162">
        <v>-2.691848595104507</v>
      </c>
      <c r="K24" s="162">
        <v>-12.890861369115726</v>
      </c>
    </row>
    <row r="25" spans="1:11" ht="12.75">
      <c r="A25" s="239" t="s">
        <v>29</v>
      </c>
      <c r="B25" s="240" t="s">
        <v>11</v>
      </c>
      <c r="C25" s="194">
        <v>6.697396</v>
      </c>
      <c r="D25" s="194">
        <v>6.351833</v>
      </c>
      <c r="E25" s="193">
        <v>6.018768</v>
      </c>
      <c r="F25" s="194">
        <v>4.74487</v>
      </c>
      <c r="G25" s="195">
        <v>5.12608</v>
      </c>
      <c r="H25" s="196">
        <v>5.530675</v>
      </c>
      <c r="I25" s="158">
        <v>7.892873306698278</v>
      </c>
      <c r="J25" s="163">
        <v>-12.927890264117469</v>
      </c>
      <c r="K25" s="163">
        <v>7.433504752212827</v>
      </c>
    </row>
    <row r="26" spans="1:11" ht="12.75">
      <c r="A26" s="241" t="s">
        <v>58</v>
      </c>
      <c r="B26" s="242" t="s">
        <v>30</v>
      </c>
      <c r="C26" s="222">
        <v>4.065715</v>
      </c>
      <c r="D26" s="222">
        <v>4.275063</v>
      </c>
      <c r="E26" s="221">
        <v>4.142976</v>
      </c>
      <c r="F26" s="222">
        <v>4.012661</v>
      </c>
      <c r="G26" s="223">
        <v>4.143339</v>
      </c>
      <c r="H26" s="243">
        <v>5.229851</v>
      </c>
      <c r="I26" s="145">
        <v>26.223101706136042</v>
      </c>
      <c r="J26" s="244">
        <v>22.333893091166136</v>
      </c>
      <c r="K26" s="244">
        <v>-12.890861369115726</v>
      </c>
    </row>
    <row r="27" spans="1:12" ht="12" customHeight="1">
      <c r="A27" s="87" t="str">
        <f>'Figure 9'!A31</f>
        <v>Note: trade flows are ranked based on gross weight of goods handled during the third quarter of 2023.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44"/>
    </row>
    <row r="28" ht="12.75">
      <c r="A28" s="3" t="s">
        <v>114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6">
    <mergeCell ref="A4:B4"/>
    <mergeCell ref="H2:K2"/>
    <mergeCell ref="H3:K3"/>
    <mergeCell ref="C4:G4"/>
    <mergeCell ref="D2:E2"/>
    <mergeCell ref="F2:G2"/>
  </mergeCells>
  <printOptions/>
  <pageMargins left="0.17" right="0.17" top="0.81" bottom="0.17490196078431375" header="0.43" footer="0.509803921568627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showGridLines="0" workbookViewId="0" topLeftCell="A1"/>
  </sheetViews>
  <sheetFormatPr defaultColWidth="9.140625" defaultRowHeight="12.75"/>
  <cols>
    <col min="1" max="1" width="6.57421875" style="3" customWidth="1"/>
    <col min="2" max="14" width="10.00390625" style="3" customWidth="1"/>
    <col min="15" max="15" width="16.57421875" style="3" bestFit="1" customWidth="1"/>
    <col min="16" max="18" width="9.140625" style="3" customWidth="1"/>
    <col min="19" max="19" width="4.57421875" style="3" customWidth="1"/>
    <col min="20" max="16384" width="9.140625" style="3" customWidth="1"/>
  </cols>
  <sheetData>
    <row r="1" spans="1:15" ht="20.25">
      <c r="A1" s="4" t="s">
        <v>124</v>
      </c>
      <c r="O1" s="149"/>
    </row>
    <row r="2" spans="1:10" ht="14.1" customHeight="1">
      <c r="A2" s="146" t="s">
        <v>81</v>
      </c>
      <c r="C2" s="35"/>
      <c r="D2" s="35"/>
      <c r="E2" s="35"/>
      <c r="G2" s="35"/>
      <c r="H2" s="35"/>
      <c r="I2" s="35"/>
      <c r="J2" s="36"/>
    </row>
    <row r="3" ht="13.7" customHeight="1"/>
    <row r="4" ht="15" customHeight="1"/>
    <row r="5" spans="6:8" ht="15" customHeight="1">
      <c r="F5" s="16"/>
      <c r="G5" s="16"/>
      <c r="H5" s="37"/>
    </row>
    <row r="6" spans="6:8" ht="15" customHeight="1">
      <c r="F6" s="16"/>
      <c r="G6" s="16"/>
      <c r="H6" s="37"/>
    </row>
    <row r="7" spans="4:8" ht="15" customHeight="1">
      <c r="D7" s="15"/>
      <c r="F7" s="16"/>
      <c r="G7" s="16"/>
      <c r="H7" s="37"/>
    </row>
    <row r="8" spans="4:8" ht="15" customHeight="1">
      <c r="D8" s="15"/>
      <c r="F8" s="16"/>
      <c r="G8" s="16"/>
      <c r="H8" s="37"/>
    </row>
    <row r="9" spans="4:8" ht="15" customHeight="1">
      <c r="D9" s="15"/>
      <c r="F9" s="16"/>
      <c r="G9" s="16"/>
      <c r="H9" s="37"/>
    </row>
    <row r="10" spans="6:8" ht="15" customHeight="1">
      <c r="F10" s="16"/>
      <c r="G10" s="16"/>
      <c r="H10" s="37"/>
    </row>
    <row r="11" spans="1:8" ht="15" customHeight="1">
      <c r="A11" s="22"/>
      <c r="B11" s="38" t="s">
        <v>75</v>
      </c>
      <c r="C11" s="38" t="s">
        <v>75</v>
      </c>
      <c r="F11" s="16"/>
      <c r="G11" s="16"/>
      <c r="H11" s="37"/>
    </row>
    <row r="12" spans="1:8" ht="15" customHeight="1">
      <c r="A12" s="3">
        <v>2011</v>
      </c>
      <c r="B12" s="12" t="str">
        <f>'Figure 1'!B58</f>
        <v>Q3</v>
      </c>
      <c r="C12" s="147">
        <f>100*'Figure 1'!I58</f>
        <v>2.5194595332473035</v>
      </c>
      <c r="D12" s="15"/>
      <c r="F12" s="16"/>
      <c r="G12" s="16"/>
      <c r="H12" s="37"/>
    </row>
    <row r="13" spans="2:8" ht="15" customHeight="1">
      <c r="B13" s="12" t="str">
        <f>'Figure 1'!B59</f>
        <v>Q4</v>
      </c>
      <c r="C13" s="147">
        <f>100*'Figure 1'!I59</f>
        <v>1.4412507682773468</v>
      </c>
      <c r="F13" s="16"/>
      <c r="G13" s="16"/>
      <c r="H13" s="37"/>
    </row>
    <row r="14" spans="1:8" ht="15" customHeight="1">
      <c r="A14" s="3">
        <v>2012</v>
      </c>
      <c r="B14" s="12" t="str">
        <f>'Figure 1'!B60</f>
        <v>Q1</v>
      </c>
      <c r="C14" s="147">
        <f>100*'Figure 1'!I60</f>
        <v>1.736829914236715</v>
      </c>
      <c r="F14" s="16"/>
      <c r="G14" s="16"/>
      <c r="H14" s="37"/>
    </row>
    <row r="15" spans="2:8" ht="15" customHeight="1">
      <c r="B15" s="12" t="str">
        <f>'Figure 1'!B61</f>
        <v>Q2</v>
      </c>
      <c r="C15" s="147">
        <f>100*'Figure 1'!I61</f>
        <v>-1.1361489808774383</v>
      </c>
      <c r="F15" s="16"/>
      <c r="G15" s="16"/>
      <c r="H15" s="37"/>
    </row>
    <row r="16" spans="2:8" ht="15" customHeight="1">
      <c r="B16" s="12" t="str">
        <f>'Figure 1'!B62</f>
        <v>Q3</v>
      </c>
      <c r="C16" s="147">
        <f>100*'Figure 1'!I62</f>
        <v>-1.1328843794252919</v>
      </c>
      <c r="D16" s="15">
        <f>'Figure 1'!L62</f>
        <v>0.0020454456721576975</v>
      </c>
      <c r="F16" s="16"/>
      <c r="G16" s="16"/>
      <c r="H16" s="37"/>
    </row>
    <row r="17" spans="2:8" ht="15" customHeight="1">
      <c r="B17" s="12" t="str">
        <f>'Figure 1'!B63</f>
        <v>Q4</v>
      </c>
      <c r="C17" s="147">
        <f>100*'Figure 1'!I63</f>
        <v>-1.7851408138862879</v>
      </c>
      <c r="F17" s="16"/>
      <c r="G17" s="16"/>
      <c r="H17" s="37"/>
    </row>
    <row r="18" spans="1:8" ht="15" customHeight="1">
      <c r="A18" s="3">
        <v>2013</v>
      </c>
      <c r="B18" s="12" t="str">
        <f>'Figure 1'!B64</f>
        <v>Q1</v>
      </c>
      <c r="C18" s="147">
        <f>100*'Figure 1'!I64</f>
        <v>-0.9984522713992638</v>
      </c>
      <c r="F18" s="16"/>
      <c r="G18" s="16"/>
      <c r="H18" s="37"/>
    </row>
    <row r="19" spans="2:8" ht="15" customHeight="1">
      <c r="B19" s="12" t="str">
        <f>'Figure 1'!B65</f>
        <v>Q2</v>
      </c>
      <c r="C19" s="147">
        <f>100*'Figure 1'!I65</f>
        <v>0.03831608154853949</v>
      </c>
      <c r="D19" s="15"/>
      <c r="F19" s="16"/>
      <c r="G19" s="16"/>
      <c r="H19" s="37"/>
    </row>
    <row r="20" spans="2:8" ht="15" customHeight="1">
      <c r="B20" s="12" t="str">
        <f>'Figure 1'!B66</f>
        <v>Q3</v>
      </c>
      <c r="C20" s="147">
        <f>100*'Figure 1'!I66</f>
        <v>0.24298850459862908</v>
      </c>
      <c r="D20" s="15">
        <f>'Figure 1'!L66</f>
        <v>-0.006240307409871915</v>
      </c>
      <c r="F20" s="16"/>
      <c r="G20" s="16"/>
      <c r="H20" s="37"/>
    </row>
    <row r="21" spans="2:8" ht="15" customHeight="1">
      <c r="B21" s="12" t="str">
        <f>'Figure 1'!B67</f>
        <v>Q4</v>
      </c>
      <c r="C21" s="147">
        <f>100*'Figure 1'!I67</f>
        <v>0.645884974870814</v>
      </c>
      <c r="F21" s="16"/>
      <c r="G21" s="16"/>
      <c r="H21" s="37"/>
    </row>
    <row r="22" spans="1:8" ht="15" customHeight="1">
      <c r="A22" s="3">
        <v>2014</v>
      </c>
      <c r="B22" s="12" t="str">
        <f>'Figure 1'!B68</f>
        <v>Q1</v>
      </c>
      <c r="C22" s="147">
        <f>100*'Figure 1'!I68</f>
        <v>0.7786006212458396</v>
      </c>
      <c r="F22" s="16"/>
      <c r="G22" s="16"/>
      <c r="H22" s="37"/>
    </row>
    <row r="23" spans="2:8" ht="15" customHeight="1">
      <c r="B23" s="12" t="str">
        <f>'Figure 1'!B69</f>
        <v>Q2</v>
      </c>
      <c r="C23" s="147">
        <f>100*'Figure 1'!I69</f>
        <v>1.1677919295947303</v>
      </c>
      <c r="F23" s="16"/>
      <c r="G23" s="16"/>
      <c r="H23" s="37"/>
    </row>
    <row r="24" spans="2:7" ht="15" customHeight="1">
      <c r="B24" s="12" t="str">
        <f>'Figure 1'!B70</f>
        <v>Q3</v>
      </c>
      <c r="C24" s="147">
        <f>100*'Figure 1'!I70</f>
        <v>2.2457878463084446</v>
      </c>
      <c r="D24" s="15">
        <f>'Figure 1'!L70</f>
        <v>0.012132222046108865</v>
      </c>
      <c r="F24" s="16"/>
      <c r="G24" s="16"/>
    </row>
    <row r="25" spans="2:7" ht="15" customHeight="1">
      <c r="B25" s="12" t="str">
        <f>'Figure 1'!B71</f>
        <v>Q4</v>
      </c>
      <c r="C25" s="147">
        <f>100*'Figure 1'!I71</f>
        <v>4.131070669204662</v>
      </c>
      <c r="F25" s="16"/>
      <c r="G25" s="16"/>
    </row>
    <row r="26" spans="1:7" ht="15" customHeight="1">
      <c r="A26" s="3">
        <v>2015</v>
      </c>
      <c r="B26" s="12" t="str">
        <f>'Figure 1'!B72</f>
        <v>Q1</v>
      </c>
      <c r="C26" s="147">
        <f>100*'Figure 1'!I72</f>
        <v>3.745725275583056</v>
      </c>
      <c r="F26" s="16"/>
      <c r="G26" s="16"/>
    </row>
    <row r="27" spans="2:7" ht="15" customHeight="1">
      <c r="B27" s="12" t="str">
        <f>'Figure 1'!B73</f>
        <v>Q2</v>
      </c>
      <c r="C27" s="147">
        <f>100*'Figure 1'!I73</f>
        <v>2.695296150965909</v>
      </c>
      <c r="F27" s="16"/>
      <c r="G27" s="16"/>
    </row>
    <row r="28" spans="2:7" ht="15" customHeight="1">
      <c r="B28" s="12" t="str">
        <f>'Figure 1'!B74</f>
        <v>Q3</v>
      </c>
      <c r="C28" s="147">
        <f>100*'Figure 1'!I74</f>
        <v>1.4859509791067538</v>
      </c>
      <c r="D28" s="15">
        <f>'Figure 1'!L74</f>
        <v>0.03000124835193807</v>
      </c>
      <c r="F28" s="16"/>
      <c r="G28" s="16"/>
    </row>
    <row r="29" spans="2:7" ht="15" customHeight="1">
      <c r="B29" s="12" t="str">
        <f>'Figure 1'!B75</f>
        <v>Q4</v>
      </c>
      <c r="C29" s="147">
        <f>100*'Figure 1'!I75</f>
        <v>0.2853980082879515</v>
      </c>
      <c r="F29" s="16"/>
      <c r="G29" s="16"/>
    </row>
    <row r="30" spans="1:7" ht="15" customHeight="1">
      <c r="A30" s="3">
        <v>2016</v>
      </c>
      <c r="B30" s="12" t="str">
        <f>'Figure 1'!B76</f>
        <v>Q1</v>
      </c>
      <c r="C30" s="147">
        <f>100*'Figure 1'!I76</f>
        <v>-0.3987521230796709</v>
      </c>
      <c r="F30" s="16"/>
      <c r="G30" s="16"/>
    </row>
    <row r="31" spans="2:7" ht="15" customHeight="1">
      <c r="B31" s="12" t="str">
        <f>'Figure 1'!B77</f>
        <v>Q2</v>
      </c>
      <c r="C31" s="147">
        <f>100*'Figure 1'!I77</f>
        <v>0.5921008351823742</v>
      </c>
      <c r="F31" s="16"/>
      <c r="G31" s="16"/>
    </row>
    <row r="32" spans="2:7" ht="15" customHeight="1">
      <c r="B32" s="12" t="str">
        <f>'Figure 1'!B78</f>
        <v>Q3</v>
      </c>
      <c r="C32" s="147">
        <f>100*'Figure 1'!I78</f>
        <v>1.9078033818342943</v>
      </c>
      <c r="D32" s="15">
        <f>'Figure 1'!L78</f>
        <v>0.005985228096543338</v>
      </c>
      <c r="F32" s="16"/>
      <c r="G32" s="16"/>
    </row>
    <row r="33" spans="2:7" ht="15" customHeight="1">
      <c r="B33" s="12" t="str">
        <f>'Figure 1'!B79</f>
        <v>Q4</v>
      </c>
      <c r="C33" s="147">
        <f>100*'Figure 1'!I79</f>
        <v>2.0173308497442255</v>
      </c>
      <c r="F33" s="16"/>
      <c r="G33" s="16"/>
    </row>
    <row r="34" spans="1:7" ht="15" customHeight="1">
      <c r="A34" s="3">
        <v>2017</v>
      </c>
      <c r="B34" s="12" t="str">
        <f>'Figure 1'!B80</f>
        <v>Q1</v>
      </c>
      <c r="C34" s="147">
        <f>100*'Figure 1'!I80</f>
        <v>2.624782959688954</v>
      </c>
      <c r="F34" s="16"/>
      <c r="G34" s="16"/>
    </row>
    <row r="35" spans="2:7" ht="15" customHeight="1">
      <c r="B35" s="12" t="str">
        <f>'Figure 1'!B81</f>
        <v>Q2</v>
      </c>
      <c r="C35" s="147">
        <f>100*'Figure 1'!I81</f>
        <v>2.0636056491119437</v>
      </c>
      <c r="F35" s="16"/>
      <c r="G35" s="16"/>
    </row>
    <row r="36" spans="2:7" ht="15" customHeight="1">
      <c r="B36" s="12" t="str">
        <f>'Figure 1'!B82</f>
        <v>Q3</v>
      </c>
      <c r="C36" s="147">
        <f>100*'Figure 1'!I82</f>
        <v>3.6459786466397137</v>
      </c>
      <c r="D36" s="15">
        <f>'Figure 1'!L82</f>
        <v>0.025909699534571118</v>
      </c>
      <c r="F36" s="16"/>
      <c r="G36" s="16"/>
    </row>
    <row r="37" spans="2:7" ht="15" customHeight="1">
      <c r="B37" s="12" t="str">
        <f>'Figure 1'!B83</f>
        <v>Q4</v>
      </c>
      <c r="C37" s="147">
        <f>100*'Figure 1'!I83</f>
        <v>3.694153065032224</v>
      </c>
      <c r="F37" s="16"/>
      <c r="G37" s="16"/>
    </row>
    <row r="38" spans="1:7" ht="15" customHeight="1">
      <c r="A38" s="3">
        <v>2018</v>
      </c>
      <c r="B38" s="12" t="str">
        <f>'Figure 1'!B84</f>
        <v>Q1</v>
      </c>
      <c r="C38" s="147">
        <f>100*'Figure 1'!I84</f>
        <v>2.5656386953236687</v>
      </c>
      <c r="F38" s="16"/>
      <c r="G38" s="16"/>
    </row>
    <row r="39" spans="2:7" ht="15" customHeight="1">
      <c r="B39" s="12" t="str">
        <f>'Figure 1'!B85</f>
        <v>Q2</v>
      </c>
      <c r="C39" s="147">
        <f>100*'Figure 1'!I85</f>
        <v>3.6745091410024244</v>
      </c>
      <c r="F39" s="16"/>
      <c r="G39" s="16"/>
    </row>
    <row r="40" spans="2:7" ht="15" customHeight="1">
      <c r="B40" s="12" t="str">
        <f>'Figure 1'!B86</f>
        <v>Q3</v>
      </c>
      <c r="C40" s="147">
        <f>100*'Figure 1'!I86</f>
        <v>2.712207058117211</v>
      </c>
      <c r="D40" s="15">
        <f>'Figure 1'!L86</f>
        <v>0.031601202337899315</v>
      </c>
      <c r="F40" s="16"/>
      <c r="G40" s="16"/>
    </row>
    <row r="41" spans="2:7" ht="15" customHeight="1">
      <c r="B41" s="12" t="str">
        <f>'Figure 1'!B87</f>
        <v>Q4</v>
      </c>
      <c r="C41" s="147">
        <f>100*'Figure 1'!I87</f>
        <v>3.690781200512161</v>
      </c>
      <c r="F41" s="16"/>
      <c r="G41" s="16"/>
    </row>
    <row r="42" spans="1:7" ht="15" customHeight="1">
      <c r="A42" s="3">
        <v>2019</v>
      </c>
      <c r="B42" s="12" t="str">
        <f>'Figure 1'!B88</f>
        <v>Q1</v>
      </c>
      <c r="C42" s="147">
        <f>100*'Figure 1'!I88</f>
        <v>2.7753158603216033</v>
      </c>
      <c r="F42" s="28" t="str">
        <f>'Figure 1'!B48</f>
        <v>Note: break in time series from 2021Q2 due to methodological improvement in the data reported by the Netherlands.</v>
      </c>
      <c r="G42" s="16"/>
    </row>
    <row r="43" spans="2:7" ht="15" customHeight="1">
      <c r="B43" s="12" t="str">
        <f>'Figure 1'!B89</f>
        <v>Q2</v>
      </c>
      <c r="C43" s="147">
        <f>100*'Figure 1'!I89</f>
        <v>2.8817410132534915</v>
      </c>
      <c r="F43" s="3" t="s">
        <v>108</v>
      </c>
      <c r="G43" s="16"/>
    </row>
    <row r="44" spans="2:7" ht="15" customHeight="1">
      <c r="B44" s="12" t="str">
        <f>'Figure 1'!B90</f>
        <v>Q3</v>
      </c>
      <c r="C44" s="147">
        <f>100*'Figure 1'!I90</f>
        <v>-1.4999795605158517</v>
      </c>
      <c r="D44" s="15">
        <f>'Figure 1'!L90</f>
        <v>0.019396607935233456</v>
      </c>
      <c r="F44" s="16"/>
      <c r="G44" s="16"/>
    </row>
    <row r="45" spans="2:7" ht="15" customHeight="1">
      <c r="B45" s="12" t="str">
        <f>'Figure 1'!B91</f>
        <v>Q4</v>
      </c>
      <c r="C45" s="147">
        <f>100*'Figure 1'!I91</f>
        <v>-3.1971503935807055</v>
      </c>
      <c r="F45" s="16"/>
      <c r="G45" s="16"/>
    </row>
    <row r="46" spans="1:7" ht="15" customHeight="1">
      <c r="A46" s="3">
        <v>2020</v>
      </c>
      <c r="B46" s="12" t="str">
        <f>'Figure 1'!B92</f>
        <v>Q1</v>
      </c>
      <c r="C46" s="147">
        <f>100*'Figure 1'!I92</f>
        <v>-4.390120040411083</v>
      </c>
      <c r="F46" s="16"/>
      <c r="G46" s="16"/>
    </row>
    <row r="47" spans="2:7" ht="15" customHeight="1">
      <c r="B47" s="12" t="str">
        <f>'Figure 1'!B93</f>
        <v>Q2</v>
      </c>
      <c r="C47" s="147">
        <f>100*'Figure 1'!I93</f>
        <v>-12.794481140724656</v>
      </c>
      <c r="F47" s="16"/>
      <c r="G47" s="16"/>
    </row>
    <row r="48" spans="2:7" ht="15" customHeight="1">
      <c r="B48" s="12" t="str">
        <f>'Figure 1'!B94</f>
        <v>Q3</v>
      </c>
      <c r="C48" s="147">
        <f>100*'Figure 1'!I94</f>
        <v>-8.024291158724706</v>
      </c>
      <c r="D48" s="15">
        <f>'Figure 1'!L94</f>
        <v>-0.0713276683277334</v>
      </c>
      <c r="F48" s="16"/>
      <c r="G48" s="16"/>
    </row>
    <row r="49" spans="2:7" ht="15" customHeight="1">
      <c r="B49" s="12" t="str">
        <f>'Figure 1'!B95</f>
        <v>Q4</v>
      </c>
      <c r="C49" s="147">
        <f>100*'Figure 1'!I95</f>
        <v>-3.6632494798714332</v>
      </c>
      <c r="F49" s="16"/>
      <c r="G49" s="16"/>
    </row>
    <row r="50" spans="1:7" ht="15" customHeight="1">
      <c r="A50" s="3">
        <v>2021</v>
      </c>
      <c r="B50" s="12" t="str">
        <f>'Figure 1'!B96</f>
        <v>Q1</v>
      </c>
      <c r="C50" s="147">
        <f>100*'Figure 1'!I96</f>
        <v>-2.23985949665898</v>
      </c>
      <c r="F50" s="16"/>
      <c r="G50" s="16"/>
    </row>
    <row r="51" spans="2:7" ht="15" customHeight="1">
      <c r="B51" s="12" t="str">
        <f>'Figure 1'!B97</f>
        <v>Q2</v>
      </c>
      <c r="C51" s="147">
        <f>100*'Figure 1'!I97</f>
        <v>7.264720680572423</v>
      </c>
      <c r="F51" s="16"/>
      <c r="G51" s="16"/>
    </row>
    <row r="52" spans="2:7" ht="15" customHeight="1">
      <c r="B52" s="12" t="str">
        <f>'Figure 1'!B98</f>
        <v>Q3</v>
      </c>
      <c r="C52" s="147">
        <f>100*'Figure 1'!I98</f>
        <v>7.219729326279589</v>
      </c>
      <c r="D52" s="15">
        <f>'Figure 1'!L98</f>
        <v>0.01974112787848692</v>
      </c>
      <c r="F52" s="16"/>
      <c r="G52" s="16"/>
    </row>
    <row r="53" spans="2:7" ht="15" customHeight="1">
      <c r="B53" s="12" t="str">
        <f>'Figure 1'!B99</f>
        <v>Q4</v>
      </c>
      <c r="C53" s="147">
        <f>100*'Figure 1'!I99</f>
        <v>3.811389312921465</v>
      </c>
      <c r="F53" s="16"/>
      <c r="G53" s="16"/>
    </row>
    <row r="54" spans="1:7" ht="15" customHeight="1">
      <c r="A54" s="3">
        <v>2022</v>
      </c>
      <c r="B54" s="12" t="str">
        <f>'Figure 1'!B100</f>
        <v>Q1</v>
      </c>
      <c r="C54" s="147">
        <f>100*'Figure 1'!I100</f>
        <v>2.359602178908493</v>
      </c>
      <c r="F54" s="16"/>
      <c r="G54" s="16"/>
    </row>
    <row r="55" spans="2:7" ht="15" customHeight="1">
      <c r="B55" s="12" t="str">
        <f>'Figure 1'!B101</f>
        <v>Q2</v>
      </c>
      <c r="C55" s="147">
        <f>100*'Figure 1'!I101</f>
        <v>3.291199111942711</v>
      </c>
      <c r="D55" s="15"/>
      <c r="F55" s="16"/>
      <c r="G55" s="16"/>
    </row>
    <row r="56" spans="2:7" ht="15" customHeight="1">
      <c r="B56" s="12" t="str">
        <f>'Figure 1'!B102</f>
        <v>Q3</v>
      </c>
      <c r="C56" s="147">
        <f>100*'Figure 1'!I102</f>
        <v>-0.13902625680208835</v>
      </c>
      <c r="D56" s="15">
        <f>'Figure 1'!L102</f>
        <v>0.023139481763247316</v>
      </c>
      <c r="F56" s="16"/>
      <c r="G56" s="16"/>
    </row>
    <row r="57" spans="2:6" ht="15" customHeight="1">
      <c r="B57" s="12" t="str">
        <f>'Figure 1'!B103</f>
        <v>Q4</v>
      </c>
      <c r="C57" s="147">
        <f>100*'Figure 1'!I103</f>
        <v>-2.246348122199182</v>
      </c>
      <c r="D57" s="15"/>
      <c r="F57" s="16"/>
    </row>
    <row r="58" spans="1:6" ht="15" customHeight="1">
      <c r="A58" s="3">
        <v>2023</v>
      </c>
      <c r="B58" s="12" t="str">
        <f>'Figure 1'!B104</f>
        <v>Q1</v>
      </c>
      <c r="C58" s="147">
        <f>100*'Figure 1'!I104</f>
        <v>-2.8807009186375465</v>
      </c>
      <c r="D58" s="15"/>
      <c r="F58" s="16"/>
    </row>
    <row r="59" spans="2:6" ht="15" customHeight="1">
      <c r="B59" s="12" t="str">
        <f>'Figure 1'!B105</f>
        <v>Q2</v>
      </c>
      <c r="C59" s="147">
        <f>100*'Figure 1'!I105</f>
        <v>-5.903124604574151</v>
      </c>
      <c r="D59" s="15"/>
      <c r="F59" s="16"/>
    </row>
    <row r="60" spans="2:6" ht="15" customHeight="1">
      <c r="B60" s="12" t="str">
        <f>'Figure 1'!B106</f>
        <v>Q3</v>
      </c>
      <c r="C60" s="147">
        <f>100*'Figure 1'!I106</f>
        <v>-6.515290552033903</v>
      </c>
      <c r="D60" s="15">
        <f>'Figure 1'!L106</f>
        <v>-0.04400857023129523</v>
      </c>
      <c r="F60" s="16"/>
    </row>
    <row r="61" spans="2:12" ht="15" customHeight="1">
      <c r="B61" s="28"/>
      <c r="C61" s="148">
        <f>C60/100</f>
        <v>-0.06515290552033903</v>
      </c>
      <c r="D61" s="11"/>
      <c r="E61" s="23"/>
      <c r="F61" s="28"/>
      <c r="G61" s="32"/>
      <c r="H61" s="33"/>
      <c r="I61" s="23"/>
      <c r="J61" s="28"/>
      <c r="K61" s="15"/>
      <c r="L61" s="15"/>
    </row>
    <row r="62" spans="2:12" ht="15" customHeight="1">
      <c r="B62" s="28"/>
      <c r="C62" s="30"/>
      <c r="D62" s="11"/>
      <c r="E62" s="23"/>
      <c r="F62" s="28"/>
      <c r="G62" s="32"/>
      <c r="H62" s="33"/>
      <c r="I62" s="23"/>
      <c r="J62" s="28"/>
      <c r="K62" s="15"/>
      <c r="L62" s="15"/>
    </row>
  </sheetData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3"/>
  <sheetViews>
    <sheetView showGridLines="0" workbookViewId="0" topLeftCell="A1"/>
  </sheetViews>
  <sheetFormatPr defaultColWidth="9.140625" defaultRowHeight="12.75"/>
  <cols>
    <col min="1" max="1" width="9.140625" style="3" customWidth="1"/>
    <col min="2" max="3" width="6.8515625" style="3" bestFit="1" customWidth="1"/>
    <col min="4" max="4" width="31.7109375" style="3" bestFit="1" customWidth="1"/>
    <col min="5" max="13" width="8.421875" style="3" bestFit="1" customWidth="1"/>
    <col min="14" max="14" width="3.00390625" style="3" bestFit="1" customWidth="1"/>
    <col min="15" max="15" width="17.421875" style="3" bestFit="1" customWidth="1"/>
    <col min="16" max="16384" width="9.140625" style="3" customWidth="1"/>
  </cols>
  <sheetData>
    <row r="1" spans="1:11" ht="15.75">
      <c r="A1" s="4" t="s">
        <v>126</v>
      </c>
      <c r="B1" s="39"/>
      <c r="C1" s="157"/>
      <c r="D1" s="157"/>
      <c r="E1" s="157"/>
      <c r="F1" s="157"/>
      <c r="G1" s="157"/>
      <c r="H1" s="157"/>
      <c r="I1" s="157"/>
      <c r="K1" s="41"/>
    </row>
    <row r="2" spans="1:10" ht="15.75" customHeight="1">
      <c r="A2" s="146" t="s">
        <v>71</v>
      </c>
      <c r="C2" s="43"/>
      <c r="D2" s="43"/>
      <c r="E2" s="43"/>
      <c r="F2" s="43"/>
      <c r="G2" s="43"/>
      <c r="H2" s="43"/>
      <c r="I2" s="43"/>
      <c r="J2" s="43"/>
    </row>
    <row r="3" spans="1:10" ht="12.75">
      <c r="A3" s="42"/>
      <c r="C3" s="44"/>
      <c r="D3" s="44"/>
      <c r="E3" s="44"/>
      <c r="F3" s="44"/>
      <c r="G3" s="45"/>
      <c r="H3" s="46"/>
      <c r="I3" s="46"/>
      <c r="J3" s="46"/>
    </row>
    <row r="4" spans="1:10" ht="12.75">
      <c r="A4" s="42"/>
      <c r="B4" s="5"/>
      <c r="C4" s="44"/>
      <c r="D4" s="44"/>
      <c r="E4" s="44"/>
      <c r="F4" s="44"/>
      <c r="G4" s="45"/>
      <c r="H4" s="46"/>
      <c r="I4" s="46"/>
      <c r="J4" s="46"/>
    </row>
    <row r="5" spans="1:19" ht="12.75">
      <c r="A5" s="42"/>
      <c r="D5" s="47" t="s">
        <v>0</v>
      </c>
      <c r="E5" s="1" t="s">
        <v>98</v>
      </c>
      <c r="F5" s="1" t="s">
        <v>99</v>
      </c>
      <c r="G5" s="1" t="s">
        <v>97</v>
      </c>
      <c r="H5" s="1" t="s">
        <v>103</v>
      </c>
      <c r="I5" s="1" t="s">
        <v>103</v>
      </c>
      <c r="J5" s="1" t="s">
        <v>106</v>
      </c>
      <c r="K5" s="1" t="s">
        <v>144</v>
      </c>
      <c r="L5" s="1" t="s">
        <v>118</v>
      </c>
      <c r="M5" s="1" t="s">
        <v>125</v>
      </c>
      <c r="O5" s="23" t="s">
        <v>66</v>
      </c>
      <c r="P5" s="165" t="s">
        <v>67</v>
      </c>
      <c r="Q5" s="23" t="s">
        <v>69</v>
      </c>
      <c r="R5" s="23" t="s">
        <v>70</v>
      </c>
      <c r="S5" s="165" t="s">
        <v>68</v>
      </c>
    </row>
    <row r="6" spans="1:19" ht="12.75">
      <c r="A6" s="42"/>
      <c r="D6" s="2" t="s">
        <v>9</v>
      </c>
      <c r="E6" s="48">
        <v>309.86594</v>
      </c>
      <c r="F6" s="48">
        <v>310.108087</v>
      </c>
      <c r="G6" s="48">
        <v>303.298034</v>
      </c>
      <c r="H6" s="48">
        <v>323.079224</v>
      </c>
      <c r="I6" s="48">
        <v>320.954126</v>
      </c>
      <c r="J6" s="48">
        <v>321.721245</v>
      </c>
      <c r="K6" s="48">
        <v>308.971812</v>
      </c>
      <c r="L6" s="48">
        <v>301.266442</v>
      </c>
      <c r="M6" s="48">
        <v>304.730586</v>
      </c>
      <c r="O6" s="153">
        <f>M6/L6-1</f>
        <v>0.01149860560971483</v>
      </c>
      <c r="P6" s="153">
        <f>M6/I6-1</f>
        <v>-0.050547846828427945</v>
      </c>
      <c r="Q6" s="37">
        <f>SUM(J6:M6)</f>
        <v>1236.690085</v>
      </c>
      <c r="R6" s="37">
        <f>SUM(F6:I6)</f>
        <v>1257.4394710000001</v>
      </c>
      <c r="S6" s="153">
        <f>Q6/R6-1</f>
        <v>-0.016501300045479672</v>
      </c>
    </row>
    <row r="7" spans="1:19" ht="12.75">
      <c r="A7" s="42"/>
      <c r="D7" s="2" t="s">
        <v>10</v>
      </c>
      <c r="E7" s="48">
        <v>192.845764</v>
      </c>
      <c r="F7" s="48">
        <v>194.780146</v>
      </c>
      <c r="G7" s="48">
        <v>188.07493</v>
      </c>
      <c r="H7" s="48">
        <v>198.389832</v>
      </c>
      <c r="I7" s="48">
        <v>201.038993</v>
      </c>
      <c r="J7" s="48">
        <v>198.904675</v>
      </c>
      <c r="K7" s="48">
        <v>183.789667</v>
      </c>
      <c r="L7" s="48">
        <v>177.289483</v>
      </c>
      <c r="M7" s="48">
        <v>172.853235</v>
      </c>
      <c r="O7" s="153">
        <f>M7/L7-1</f>
        <v>-0.025022623592398707</v>
      </c>
      <c r="P7" s="153">
        <f>M7/I7-1</f>
        <v>-0.14020045355081934</v>
      </c>
      <c r="Q7" s="37">
        <f>SUM(J7:M7)</f>
        <v>732.8370600000001</v>
      </c>
      <c r="R7" s="37">
        <f>SUM(F7:I7)</f>
        <v>782.283901</v>
      </c>
      <c r="S7" s="153">
        <f>Q7/R7-1</f>
        <v>-0.06320830703123459</v>
      </c>
    </row>
    <row r="8" spans="1:19" ht="12.75">
      <c r="A8" s="42"/>
      <c r="D8" s="2" t="s">
        <v>11</v>
      </c>
      <c r="E8" s="48">
        <v>211.47874</v>
      </c>
      <c r="F8" s="48">
        <v>207.092887</v>
      </c>
      <c r="G8" s="48">
        <v>197.595354</v>
      </c>
      <c r="H8" s="48">
        <v>202.369681</v>
      </c>
      <c r="I8" s="48">
        <v>196.26865</v>
      </c>
      <c r="J8" s="48">
        <v>184.536906</v>
      </c>
      <c r="K8" s="48">
        <v>178.142278</v>
      </c>
      <c r="L8" s="48">
        <v>191.922175</v>
      </c>
      <c r="M8" s="48">
        <v>190.714605</v>
      </c>
      <c r="O8" s="153">
        <f>M8/L8-1</f>
        <v>-0.006291977464302989</v>
      </c>
      <c r="P8" s="153">
        <f>M8/I8-1</f>
        <v>-0.028298177014006054</v>
      </c>
      <c r="Q8" s="37">
        <f>SUM(J8:N8)</f>
        <v>745.315964</v>
      </c>
      <c r="R8" s="37">
        <f>SUM(F8:I8)</f>
        <v>803.3265719999999</v>
      </c>
      <c r="S8" s="124">
        <f>Q8/R8-1</f>
        <v>-0.07221298289134637</v>
      </c>
    </row>
    <row r="9" spans="1:19" ht="12.75">
      <c r="A9" s="42"/>
      <c r="D9" s="2" t="s">
        <v>12</v>
      </c>
      <c r="E9" s="48">
        <v>105.939874</v>
      </c>
      <c r="F9" s="48">
        <v>108.772189</v>
      </c>
      <c r="G9" s="48">
        <v>105.867747</v>
      </c>
      <c r="H9" s="48">
        <v>106.661897</v>
      </c>
      <c r="I9" s="48">
        <v>99.720012</v>
      </c>
      <c r="J9" s="48">
        <v>97.131467</v>
      </c>
      <c r="K9" s="48">
        <v>101.314664</v>
      </c>
      <c r="L9" s="48">
        <v>109.7352</v>
      </c>
      <c r="M9" s="48">
        <v>96.737497</v>
      </c>
      <c r="O9" s="153">
        <f>M9/L9-1</f>
        <v>-0.1184460683536368</v>
      </c>
      <c r="P9" s="153">
        <f>M9/I9-1</f>
        <v>-0.029908891306591467</v>
      </c>
      <c r="Q9" s="37">
        <f>SUM(J9:M9)</f>
        <v>404.918828</v>
      </c>
      <c r="R9" s="37">
        <f>SUM(F9:I9)</f>
        <v>421.021845</v>
      </c>
      <c r="S9" s="124">
        <f aca="true" t="shared" si="0" ref="S9:S10">Q9/R9-1</f>
        <v>-0.03824746195770423</v>
      </c>
    </row>
    <row r="10" spans="1:19" ht="12.75">
      <c r="A10" s="42"/>
      <c r="D10" s="2" t="s">
        <v>32</v>
      </c>
      <c r="E10" s="48">
        <v>44.259638</v>
      </c>
      <c r="F10" s="48">
        <v>46.2514</v>
      </c>
      <c r="G10" s="48">
        <v>46.237989</v>
      </c>
      <c r="H10" s="48">
        <v>49.089066</v>
      </c>
      <c r="I10" s="48">
        <v>45.206446</v>
      </c>
      <c r="J10" s="48">
        <v>45.234472</v>
      </c>
      <c r="K10" s="48">
        <v>44.626805</v>
      </c>
      <c r="L10" s="48">
        <v>47.453124</v>
      </c>
      <c r="M10" s="48">
        <v>41.913083</v>
      </c>
      <c r="N10" s="32"/>
      <c r="O10" s="153">
        <f>M10/L10-1</f>
        <v>-0.11674765606580506</v>
      </c>
      <c r="P10" s="153">
        <f>M10/I10-1</f>
        <v>-0.07285162385912836</v>
      </c>
      <c r="Q10" s="37">
        <f>SUM(J10:M10)</f>
        <v>179.227484</v>
      </c>
      <c r="R10" s="37">
        <f>SUM(F10:I10)</f>
        <v>186.784901</v>
      </c>
      <c r="S10" s="124">
        <f t="shared" si="0"/>
        <v>-0.04046053486946455</v>
      </c>
    </row>
    <row r="11" spans="1:13" ht="12.75">
      <c r="A11" s="42"/>
      <c r="M11" s="119"/>
    </row>
    <row r="12" ht="12.75">
      <c r="A12" s="3" t="s">
        <v>122</v>
      </c>
    </row>
    <row r="13" ht="12.75">
      <c r="A13" s="3" t="s">
        <v>109</v>
      </c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5"/>
  <sheetViews>
    <sheetView showGridLines="0" workbookViewId="0" topLeftCell="A1"/>
  </sheetViews>
  <sheetFormatPr defaultColWidth="9.140625" defaultRowHeight="12.75"/>
  <cols>
    <col min="1" max="1" width="9.140625" style="3" customWidth="1"/>
    <col min="2" max="2" width="15.57421875" style="3" customWidth="1"/>
    <col min="3" max="3" width="7.00390625" style="3" customWidth="1"/>
    <col min="4" max="4" width="6.00390625" style="3" customWidth="1"/>
    <col min="5" max="5" width="8.7109375" style="3" customWidth="1"/>
    <col min="6" max="6" width="9.140625" style="3" customWidth="1"/>
    <col min="7" max="7" width="13.8515625" style="3" bestFit="1" customWidth="1"/>
    <col min="8" max="10" width="5.8515625" style="3" customWidth="1"/>
    <col min="11" max="16384" width="9.140625" style="3" customWidth="1"/>
  </cols>
  <sheetData>
    <row r="1" spans="1:5" ht="15.75">
      <c r="A1" s="4" t="s">
        <v>142</v>
      </c>
      <c r="B1" s="39"/>
      <c r="C1" s="39"/>
      <c r="D1" s="39"/>
      <c r="E1" s="40"/>
    </row>
    <row r="2" spans="1:5" ht="14.25">
      <c r="A2" s="146" t="s">
        <v>71</v>
      </c>
      <c r="C2" s="43"/>
      <c r="D2" s="43"/>
      <c r="E2" s="43"/>
    </row>
    <row r="3" spans="1:5" ht="18.75" customHeight="1">
      <c r="A3" s="51"/>
      <c r="C3" s="6"/>
      <c r="D3" s="6"/>
      <c r="E3" s="6"/>
    </row>
    <row r="4" spans="1:5" ht="12.75" customHeight="1">
      <c r="A4" s="51"/>
      <c r="B4" s="43"/>
      <c r="C4" s="248" t="s">
        <v>74</v>
      </c>
      <c r="D4" s="248"/>
      <c r="E4" s="248"/>
    </row>
    <row r="5" spans="1:5" ht="12.75" customHeight="1">
      <c r="A5" s="51"/>
      <c r="B5" s="246"/>
      <c r="C5" s="52">
        <v>2022</v>
      </c>
      <c r="D5" s="52">
        <v>2023</v>
      </c>
      <c r="E5" s="53">
        <v>2023</v>
      </c>
    </row>
    <row r="6" spans="1:5" ht="12.75" customHeight="1">
      <c r="A6" s="51"/>
      <c r="B6" s="247"/>
      <c r="C6" s="54" t="s">
        <v>2</v>
      </c>
      <c r="D6" s="54" t="s">
        <v>1</v>
      </c>
      <c r="E6" s="55" t="s">
        <v>2</v>
      </c>
    </row>
    <row r="7" spans="1:10" ht="12.75">
      <c r="A7" s="51"/>
      <c r="B7" s="56"/>
      <c r="C7" s="56"/>
      <c r="D7" s="56"/>
      <c r="E7" s="57"/>
      <c r="G7" s="58"/>
      <c r="H7" s="58" t="str">
        <f>'Figure 3'!I5</f>
        <v>2022Q3</v>
      </c>
      <c r="I7" s="58" t="str">
        <f>'Figure 3'!L5</f>
        <v>2023Q2</v>
      </c>
      <c r="J7" s="58" t="str">
        <f>'Figure 3'!M5</f>
        <v>2023Q3</v>
      </c>
    </row>
    <row r="8" spans="1:10" ht="12.75" customHeight="1">
      <c r="A8" s="51"/>
      <c r="B8" s="59" t="s">
        <v>36</v>
      </c>
      <c r="C8" s="60">
        <f>'Table 1'!C6</f>
        <v>69.632924</v>
      </c>
      <c r="D8" s="60">
        <f>'Table 1'!F6</f>
        <v>70.31057</v>
      </c>
      <c r="E8" s="60">
        <f>'Table 1'!G6</f>
        <v>65.608118</v>
      </c>
      <c r="G8" s="59" t="s">
        <v>51</v>
      </c>
      <c r="H8" s="61">
        <v>150.271196</v>
      </c>
      <c r="I8" s="61">
        <v>136.523311</v>
      </c>
      <c r="J8" s="62">
        <v>132.938663</v>
      </c>
    </row>
    <row r="9" spans="1:10" ht="12.75" customHeight="1">
      <c r="A9" s="51"/>
      <c r="B9" s="63" t="s">
        <v>37</v>
      </c>
      <c r="C9" s="60">
        <f>'Table 1'!C7</f>
        <v>8.081322</v>
      </c>
      <c r="D9" s="60">
        <f>'Table 1'!F7</f>
        <v>6.724656</v>
      </c>
      <c r="E9" s="60">
        <f>'Table 1'!G7</f>
        <v>8.762874</v>
      </c>
      <c r="G9" s="63" t="s">
        <v>43</v>
      </c>
      <c r="H9" s="64">
        <v>122.071482</v>
      </c>
      <c r="I9" s="61">
        <v>118.983899</v>
      </c>
      <c r="J9" s="65">
        <v>115.573722</v>
      </c>
    </row>
    <row r="10" spans="1:10" ht="12.75" customHeight="1">
      <c r="A10" s="51"/>
      <c r="B10" s="63" t="s">
        <v>38</v>
      </c>
      <c r="C10" s="60">
        <f>'Table 1'!C8</f>
        <v>21.736707</v>
      </c>
      <c r="D10" s="60">
        <f>'Table 1'!F8</f>
        <v>21.065945</v>
      </c>
      <c r="E10" s="60">
        <f>'Table 1'!G8</f>
        <v>18.918022</v>
      </c>
      <c r="G10" s="63" t="s">
        <v>46</v>
      </c>
      <c r="H10" s="64">
        <v>117.801611</v>
      </c>
      <c r="I10" s="61">
        <v>105.518519</v>
      </c>
      <c r="J10" s="65">
        <v>103.03521</v>
      </c>
    </row>
    <row r="11" spans="1:10" ht="12.75" customHeight="1">
      <c r="A11" s="51"/>
      <c r="B11" s="63" t="s">
        <v>39</v>
      </c>
      <c r="C11" s="60">
        <f>'Table 1'!C9</f>
        <v>70.255492</v>
      </c>
      <c r="D11" s="60">
        <f>'Table 1'!F9</f>
        <v>68.750573</v>
      </c>
      <c r="E11" s="60">
        <f>'Table 1'!G9</f>
        <v>65.475264</v>
      </c>
      <c r="G11" s="63" t="s">
        <v>44</v>
      </c>
      <c r="H11" s="64">
        <v>72.056863</v>
      </c>
      <c r="I11" s="61">
        <v>66.235432</v>
      </c>
      <c r="J11" s="65">
        <v>68.68437</v>
      </c>
    </row>
    <row r="12" spans="1:10" ht="12.75" customHeight="1">
      <c r="A12" s="51"/>
      <c r="B12" s="63" t="s">
        <v>40</v>
      </c>
      <c r="C12" s="60">
        <f>'Table 1'!C10</f>
        <v>7.646931</v>
      </c>
      <c r="D12" s="60">
        <f>'Table 1'!F10</f>
        <v>6.065406</v>
      </c>
      <c r="E12" s="60">
        <f>'Table 1'!G10</f>
        <v>4.951055</v>
      </c>
      <c r="G12" s="63" t="s">
        <v>36</v>
      </c>
      <c r="H12" s="64">
        <v>69.632924</v>
      </c>
      <c r="I12" s="61">
        <v>70.31057</v>
      </c>
      <c r="J12" s="65">
        <v>65.608118</v>
      </c>
    </row>
    <row r="13" spans="1:10" ht="12.75" customHeight="1">
      <c r="A13" s="51"/>
      <c r="B13" s="63" t="s">
        <v>41</v>
      </c>
      <c r="C13" s="60">
        <f>'Table 1'!C11</f>
        <v>12.319413</v>
      </c>
      <c r="D13" s="60">
        <f>'Table 1'!F11</f>
        <v>12.188408</v>
      </c>
      <c r="E13" s="60">
        <f>'Table 1'!G11</f>
        <v>11.789519</v>
      </c>
      <c r="G13" s="63" t="s">
        <v>39</v>
      </c>
      <c r="H13" s="64">
        <v>70.255492</v>
      </c>
      <c r="I13" s="61">
        <v>68.750573</v>
      </c>
      <c r="J13" s="65">
        <v>65.475264</v>
      </c>
    </row>
    <row r="14" spans="1:10" ht="12.75" customHeight="1">
      <c r="A14" s="51"/>
      <c r="B14" s="63" t="s">
        <v>42</v>
      </c>
      <c r="C14" s="60">
        <f>'Table 1'!C12</f>
        <v>41.098053</v>
      </c>
      <c r="D14" s="60">
        <f>'Table 1'!F12</f>
        <v>43.550344</v>
      </c>
      <c r="E14" s="60">
        <f>'Table 1'!G12</f>
        <v>44.732929</v>
      </c>
      <c r="G14" s="63" t="s">
        <v>42</v>
      </c>
      <c r="H14" s="64">
        <v>41.098053</v>
      </c>
      <c r="I14" s="61">
        <v>43.550344</v>
      </c>
      <c r="J14" s="65">
        <v>44.732929</v>
      </c>
    </row>
    <row r="15" spans="1:10" ht="12.75" customHeight="1">
      <c r="A15" s="51"/>
      <c r="B15" s="63" t="s">
        <v>43</v>
      </c>
      <c r="C15" s="60">
        <f>'Table 1'!C13</f>
        <v>122.071482</v>
      </c>
      <c r="D15" s="60">
        <f>'Table 1'!F13</f>
        <v>118.983899</v>
      </c>
      <c r="E15" s="60">
        <f>'Table 1'!G13</f>
        <v>115.573722</v>
      </c>
      <c r="G15" s="63" t="s">
        <v>57</v>
      </c>
      <c r="H15" s="64">
        <v>41.736808</v>
      </c>
      <c r="I15" s="61">
        <v>41.592668</v>
      </c>
      <c r="J15" s="65">
        <v>39.77839</v>
      </c>
    </row>
    <row r="16" spans="1:10" ht="12.75" customHeight="1">
      <c r="A16" s="51"/>
      <c r="B16" s="63" t="s">
        <v>44</v>
      </c>
      <c r="C16" s="60">
        <f>'Table 1'!C14</f>
        <v>72.056863</v>
      </c>
      <c r="D16" s="60">
        <f>'Table 1'!F14</f>
        <v>66.235432</v>
      </c>
      <c r="E16" s="60">
        <f>'Table 1'!G14</f>
        <v>68.68437</v>
      </c>
      <c r="G16" s="63" t="s">
        <v>52</v>
      </c>
      <c r="H16" s="64">
        <v>30.032315</v>
      </c>
      <c r="I16" s="61">
        <v>33.999515</v>
      </c>
      <c r="J16" s="65">
        <v>33.76782</v>
      </c>
    </row>
    <row r="17" spans="1:10" ht="12.75" customHeight="1">
      <c r="A17" s="51"/>
      <c r="B17" s="51" t="s">
        <v>45</v>
      </c>
      <c r="C17" s="60">
        <f>'Table 1'!C15</f>
        <v>5.156874</v>
      </c>
      <c r="D17" s="60">
        <f>'Table 1'!F15</f>
        <v>5.719089</v>
      </c>
      <c r="E17" s="60">
        <f>'Table 1'!G15</f>
        <v>5.327969</v>
      </c>
      <c r="G17" s="51" t="s">
        <v>56</v>
      </c>
      <c r="H17" s="66">
        <v>25.573051</v>
      </c>
      <c r="I17" s="61">
        <v>24.708754</v>
      </c>
      <c r="J17" s="67">
        <v>22.251057</v>
      </c>
    </row>
    <row r="18" spans="1:10" ht="12.75" customHeight="1">
      <c r="A18" s="51"/>
      <c r="B18" s="63" t="s">
        <v>46</v>
      </c>
      <c r="C18" s="60">
        <f>'Table 1'!C16</f>
        <v>117.801611</v>
      </c>
      <c r="D18" s="60">
        <f>'Table 1'!F16</f>
        <v>105.518519</v>
      </c>
      <c r="E18" s="60">
        <f>'Table 1'!G16</f>
        <v>103.03521</v>
      </c>
      <c r="G18" s="63" t="s">
        <v>53</v>
      </c>
      <c r="H18" s="64">
        <v>22.291891</v>
      </c>
      <c r="I18" s="61">
        <v>22.508758</v>
      </c>
      <c r="J18" s="65">
        <v>20.735397</v>
      </c>
    </row>
    <row r="19" spans="1:10" ht="12.75" customHeight="1">
      <c r="A19" s="51"/>
      <c r="B19" s="63" t="s">
        <v>47</v>
      </c>
      <c r="C19" s="60">
        <f>'Table 1'!C17</f>
        <v>2.060456</v>
      </c>
      <c r="D19" s="60">
        <f>'Table 1'!F17</f>
        <v>2.175394</v>
      </c>
      <c r="E19" s="60">
        <f>'Table 1'!G17</f>
        <v>2.543683</v>
      </c>
      <c r="G19" s="63" t="s">
        <v>38</v>
      </c>
      <c r="H19" s="64">
        <v>21.736707</v>
      </c>
      <c r="I19" s="61">
        <v>21.065945</v>
      </c>
      <c r="J19" s="65">
        <v>18.918022</v>
      </c>
    </row>
    <row r="20" spans="1:10" ht="12.75" customHeight="1">
      <c r="A20" s="51"/>
      <c r="B20" s="63" t="s">
        <v>48</v>
      </c>
      <c r="C20" s="60">
        <f>'Table 1'!C18</f>
        <v>10.547447</v>
      </c>
      <c r="D20" s="60">
        <f>'Table 1'!F18</f>
        <v>8.046649</v>
      </c>
      <c r="E20" s="60">
        <f>'Table 1'!G18</f>
        <v>7.72274</v>
      </c>
      <c r="G20" s="63" t="s">
        <v>54</v>
      </c>
      <c r="H20" s="64">
        <v>15.703127</v>
      </c>
      <c r="I20" s="61">
        <v>16.498106</v>
      </c>
      <c r="J20" s="65">
        <v>18.433381</v>
      </c>
    </row>
    <row r="21" spans="1:10" ht="12.75" customHeight="1">
      <c r="A21" s="51"/>
      <c r="B21" s="63" t="s">
        <v>49</v>
      </c>
      <c r="C21" s="60">
        <f>'Table 1'!C19</f>
        <v>10.256193</v>
      </c>
      <c r="D21" s="60">
        <f>'Table 1'!F19</f>
        <v>9.639943</v>
      </c>
      <c r="E21" s="60">
        <f>'Table 1'!G19</f>
        <v>9.077202</v>
      </c>
      <c r="G21" s="63" t="s">
        <v>41</v>
      </c>
      <c r="H21" s="64">
        <v>12.319413</v>
      </c>
      <c r="I21" s="61">
        <v>12.188408</v>
      </c>
      <c r="J21" s="65">
        <v>11.789519</v>
      </c>
    </row>
    <row r="22" spans="1:10" ht="12.75" customHeight="1">
      <c r="A22" s="51"/>
      <c r="B22" s="63" t="s">
        <v>50</v>
      </c>
      <c r="C22" s="60">
        <f>'Table 1'!C20</f>
        <v>1.028694</v>
      </c>
      <c r="D22" s="60">
        <f>'Table 1'!F20</f>
        <v>1.465642</v>
      </c>
      <c r="E22" s="60">
        <f>'Table 1'!G20</f>
        <v>1.728066</v>
      </c>
      <c r="G22" s="63" t="s">
        <v>49</v>
      </c>
      <c r="H22" s="64">
        <v>10.256193</v>
      </c>
      <c r="I22" s="61">
        <v>9.639943</v>
      </c>
      <c r="J22" s="65">
        <v>9.077202</v>
      </c>
    </row>
    <row r="23" spans="1:10" ht="12.75" customHeight="1">
      <c r="A23" s="68"/>
      <c r="B23" s="63" t="s">
        <v>51</v>
      </c>
      <c r="C23" s="60">
        <f>'Table 1'!C21</f>
        <v>150.271196</v>
      </c>
      <c r="D23" s="60">
        <f>'Table 1'!F21</f>
        <v>136.523311</v>
      </c>
      <c r="E23" s="60">
        <f>'Table 1'!G21</f>
        <v>132.938663</v>
      </c>
      <c r="G23" s="63" t="s">
        <v>37</v>
      </c>
      <c r="H23" s="64">
        <v>8.081322</v>
      </c>
      <c r="I23" s="61">
        <v>6.724656</v>
      </c>
      <c r="J23" s="65">
        <v>8.762874</v>
      </c>
    </row>
    <row r="24" spans="1:10" ht="14.25" customHeight="1">
      <c r="A24" s="69"/>
      <c r="B24" s="63" t="s">
        <v>52</v>
      </c>
      <c r="C24" s="60">
        <f>'Table 1'!C22</f>
        <v>30.032315</v>
      </c>
      <c r="D24" s="60">
        <f>'Table 1'!F22</f>
        <v>33.999515</v>
      </c>
      <c r="E24" s="60">
        <f>'Table 1'!G22</f>
        <v>33.76782</v>
      </c>
      <c r="G24" s="63" t="s">
        <v>48</v>
      </c>
      <c r="H24" s="64">
        <v>10.547447</v>
      </c>
      <c r="I24" s="61">
        <v>8.046649</v>
      </c>
      <c r="J24" s="65">
        <v>7.72274</v>
      </c>
    </row>
    <row r="25" spans="1:10" ht="12.75">
      <c r="A25" s="69"/>
      <c r="B25" s="63" t="s">
        <v>53</v>
      </c>
      <c r="C25" s="60">
        <f>'Table 1'!C23</f>
        <v>22.291891</v>
      </c>
      <c r="D25" s="60">
        <f>'Table 1'!F23</f>
        <v>22.508758</v>
      </c>
      <c r="E25" s="60">
        <f>'Table 1'!G23</f>
        <v>20.735397</v>
      </c>
      <c r="G25" s="63" t="s">
        <v>45</v>
      </c>
      <c r="H25" s="64">
        <v>5.156874</v>
      </c>
      <c r="I25" s="61">
        <v>5.719089</v>
      </c>
      <c r="J25" s="65">
        <v>5.327969</v>
      </c>
    </row>
    <row r="26" spans="1:10" ht="13.5" customHeight="1">
      <c r="A26" s="69"/>
      <c r="B26" s="63" t="s">
        <v>54</v>
      </c>
      <c r="C26" s="60">
        <f>'Table 1'!C24</f>
        <v>15.703127</v>
      </c>
      <c r="D26" s="60">
        <f>'Table 1'!F24</f>
        <v>16.498106</v>
      </c>
      <c r="E26" s="60">
        <f>'Table 1'!G24</f>
        <v>18.433381</v>
      </c>
      <c r="G26" s="63" t="s">
        <v>55</v>
      </c>
      <c r="H26" s="64">
        <v>5.829377</v>
      </c>
      <c r="I26" s="61">
        <v>5.394843</v>
      </c>
      <c r="J26" s="65">
        <v>5.113555</v>
      </c>
    </row>
    <row r="27" spans="1:10" ht="12.75">
      <c r="A27" s="69"/>
      <c r="B27" s="63" t="s">
        <v>55</v>
      </c>
      <c r="C27" s="60">
        <f>'Table 1'!C25</f>
        <v>5.829377</v>
      </c>
      <c r="D27" s="60">
        <f>'Table 1'!F25</f>
        <v>5.394843</v>
      </c>
      <c r="E27" s="60">
        <f>'Table 1'!G25</f>
        <v>5.113555</v>
      </c>
      <c r="G27" s="63" t="s">
        <v>40</v>
      </c>
      <c r="H27" s="64">
        <v>7.646931</v>
      </c>
      <c r="I27" s="61">
        <v>6.065406</v>
      </c>
      <c r="J27" s="65">
        <v>4.951055</v>
      </c>
    </row>
    <row r="28" spans="1:10" ht="14.25" customHeight="1">
      <c r="A28" s="42"/>
      <c r="B28" s="70" t="s">
        <v>56</v>
      </c>
      <c r="C28" s="60">
        <f>'Table 1'!C26</f>
        <v>25.573051</v>
      </c>
      <c r="D28" s="60">
        <f>'Table 1'!F26</f>
        <v>24.708754</v>
      </c>
      <c r="E28" s="60">
        <f>'Table 1'!G26</f>
        <v>22.251057</v>
      </c>
      <c r="G28" s="70" t="s">
        <v>47</v>
      </c>
      <c r="H28" s="71">
        <v>2.060456</v>
      </c>
      <c r="I28" s="61">
        <v>2.175394</v>
      </c>
      <c r="J28" s="72">
        <v>2.543683</v>
      </c>
    </row>
    <row r="29" spans="1:10" ht="12.75" customHeight="1">
      <c r="A29" s="42"/>
      <c r="B29" s="73" t="s">
        <v>57</v>
      </c>
      <c r="C29" s="60">
        <f>'Table 1'!C27</f>
        <v>41.736808</v>
      </c>
      <c r="D29" s="60">
        <f>'Table 1'!F27</f>
        <v>41.592668</v>
      </c>
      <c r="E29" s="60">
        <f>'Table 1'!G27</f>
        <v>39.77839</v>
      </c>
      <c r="G29" s="73" t="s">
        <v>50</v>
      </c>
      <c r="H29" s="74">
        <v>1.028694</v>
      </c>
      <c r="I29" s="61">
        <v>1.465642</v>
      </c>
      <c r="J29" s="75">
        <v>1.728066</v>
      </c>
    </row>
    <row r="30" spans="1:10" ht="12.75" customHeight="1">
      <c r="A30" s="42"/>
      <c r="B30" s="51"/>
      <c r="C30" s="51"/>
      <c r="D30" s="51"/>
      <c r="E30" s="76"/>
      <c r="G30" s="51"/>
      <c r="H30" s="66"/>
      <c r="I30" s="66"/>
      <c r="J30" s="67"/>
    </row>
    <row r="31" spans="1:10" ht="12.75" customHeight="1">
      <c r="A31" s="42"/>
      <c r="B31" s="77" t="s">
        <v>6</v>
      </c>
      <c r="C31" s="78">
        <f>'Table 1'!C28</f>
        <v>48.379813</v>
      </c>
      <c r="D31" s="78">
        <f>'Table 1'!F28</f>
        <v>47.519655</v>
      </c>
      <c r="E31" s="78">
        <f>'Table 1'!G28</f>
        <v>49.976735</v>
      </c>
      <c r="G31" s="77" t="s">
        <v>6</v>
      </c>
      <c r="H31" s="74">
        <f>C31</f>
        <v>48.379813</v>
      </c>
      <c r="I31" s="74">
        <f aca="true" t="shared" si="0" ref="I31">D31</f>
        <v>47.519655</v>
      </c>
      <c r="J31" s="74">
        <f aca="true" t="shared" si="1" ref="J31">E31</f>
        <v>49.976735</v>
      </c>
    </row>
    <row r="32" spans="1:10" ht="12.75" customHeight="1">
      <c r="A32" s="42"/>
      <c r="B32" s="79"/>
      <c r="C32" s="78"/>
      <c r="D32" s="80"/>
      <c r="E32" s="80"/>
      <c r="G32" s="51"/>
      <c r="H32" s="74"/>
      <c r="I32" s="61"/>
      <c r="J32" s="81"/>
    </row>
    <row r="33" spans="1:10" ht="12.75" customHeight="1">
      <c r="A33" s="42"/>
      <c r="B33" s="82" t="s">
        <v>62</v>
      </c>
      <c r="C33" s="78">
        <f>'Table 1'!C29</f>
        <v>0.861012</v>
      </c>
      <c r="D33" s="83">
        <f>'Table 1'!F29</f>
        <v>0.470004</v>
      </c>
      <c r="E33" s="83">
        <f>'Table 1'!G29</f>
        <v>0.664197</v>
      </c>
      <c r="G33" s="5" t="s">
        <v>101</v>
      </c>
      <c r="H33" s="84">
        <f>C34</f>
        <v>133.640329</v>
      </c>
      <c r="I33" s="84">
        <f aca="true" t="shared" si="2" ref="I33:J33">D34</f>
        <v>133.886506</v>
      </c>
      <c r="J33" s="84">
        <f t="shared" si="2"/>
        <v>129.180726</v>
      </c>
    </row>
    <row r="34" spans="1:10" ht="12.75" customHeight="1">
      <c r="A34" s="42"/>
      <c r="B34" s="3" t="s">
        <v>101</v>
      </c>
      <c r="C34" s="78">
        <f>'Table 1'!C30</f>
        <v>133.640329</v>
      </c>
      <c r="D34" s="83">
        <f>'Table 1'!F30</f>
        <v>133.886506</v>
      </c>
      <c r="E34" s="83">
        <f>'Table 1'!G30</f>
        <v>129.180726</v>
      </c>
      <c r="G34" s="82" t="s">
        <v>62</v>
      </c>
      <c r="H34" s="85">
        <f>C33</f>
        <v>0.861012</v>
      </c>
      <c r="I34" s="85">
        <f aca="true" t="shared" si="3" ref="I34:J34">D33</f>
        <v>0.470004</v>
      </c>
      <c r="J34" s="85">
        <f t="shared" si="3"/>
        <v>0.664197</v>
      </c>
    </row>
    <row r="35" spans="1:5" ht="12.75">
      <c r="A35" s="42"/>
      <c r="B35" s="86"/>
      <c r="C35" s="86"/>
      <c r="D35" s="86"/>
      <c r="E35" s="44"/>
    </row>
    <row r="36" spans="1:5" ht="12.75">
      <c r="A36" s="42"/>
      <c r="C36" s="87"/>
      <c r="D36" s="87"/>
      <c r="E36" s="87"/>
    </row>
    <row r="37" spans="2:5" ht="12.75">
      <c r="B37" s="87" t="s">
        <v>132</v>
      </c>
      <c r="C37" s="87"/>
      <c r="D37" s="87"/>
      <c r="E37" s="87"/>
    </row>
    <row r="38" ht="12.75">
      <c r="B38" s="3" t="s">
        <v>110</v>
      </c>
    </row>
    <row r="39" spans="2:5" ht="12.75">
      <c r="B39" s="68"/>
      <c r="C39" s="68"/>
      <c r="D39" s="68"/>
      <c r="E39" s="44"/>
    </row>
    <row r="40" spans="3:5" ht="12.75">
      <c r="C40" s="68"/>
      <c r="D40" s="68"/>
      <c r="E40" s="44"/>
    </row>
    <row r="41" ht="12.75"/>
    <row r="42" spans="7:10" ht="12.75">
      <c r="G42" s="70" t="s">
        <v>47</v>
      </c>
      <c r="H42" s="71">
        <f>H28</f>
        <v>2.060456</v>
      </c>
      <c r="I42" s="71">
        <f aca="true" t="shared" si="4" ref="I42:J42">I28</f>
        <v>2.175394</v>
      </c>
      <c r="J42" s="71">
        <f t="shared" si="4"/>
        <v>2.543683</v>
      </c>
    </row>
    <row r="43" spans="7:10" ht="12.75">
      <c r="G43" s="73" t="s">
        <v>50</v>
      </c>
      <c r="H43" s="71">
        <f aca="true" t="shared" si="5" ref="H43:J43">H29</f>
        <v>1.028694</v>
      </c>
      <c r="I43" s="71">
        <f t="shared" si="5"/>
        <v>1.465642</v>
      </c>
      <c r="J43" s="71">
        <f t="shared" si="5"/>
        <v>1.728066</v>
      </c>
    </row>
    <row r="44" spans="7:10" ht="12.75">
      <c r="G44" s="51"/>
      <c r="H44" s="51"/>
      <c r="I44" s="51"/>
      <c r="J44" s="51"/>
    </row>
    <row r="45" spans="7:10" ht="12.75">
      <c r="G45" s="82" t="s">
        <v>62</v>
      </c>
      <c r="H45" s="71">
        <f aca="true" t="shared" si="6" ref="H45:J45">H34</f>
        <v>0.861012</v>
      </c>
      <c r="I45" s="71">
        <f t="shared" si="6"/>
        <v>0.470004</v>
      </c>
      <c r="J45" s="71">
        <f t="shared" si="6"/>
        <v>0.664197</v>
      </c>
    </row>
  </sheetData>
  <mergeCells count="2">
    <mergeCell ref="B5:B6"/>
    <mergeCell ref="C4:E4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"/>
  <sheetViews>
    <sheetView showGridLines="0" workbookViewId="0" topLeftCell="A1">
      <selection activeCell="A1" sqref="A1:J31"/>
    </sheetView>
  </sheetViews>
  <sheetFormatPr defaultColWidth="9.140625" defaultRowHeight="12.75"/>
  <cols>
    <col min="1" max="1" width="13.28125" style="3" customWidth="1"/>
    <col min="2" max="10" width="12.7109375" style="3" customWidth="1"/>
    <col min="11" max="11" width="6.28125" style="3" customWidth="1"/>
    <col min="12" max="16384" width="9.140625" style="3" customWidth="1"/>
  </cols>
  <sheetData>
    <row r="1" spans="1:10" ht="20.25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 customHeight="1">
      <c r="A2" s="246"/>
      <c r="B2" s="53">
        <v>2021</v>
      </c>
      <c r="C2" s="255">
        <v>2022</v>
      </c>
      <c r="D2" s="256"/>
      <c r="E2" s="256">
        <v>2023</v>
      </c>
      <c r="F2" s="257"/>
      <c r="G2" s="249">
        <v>2023</v>
      </c>
      <c r="H2" s="249"/>
      <c r="I2" s="249"/>
      <c r="J2" s="249"/>
    </row>
    <row r="3" spans="1:10" ht="12.75" customHeight="1">
      <c r="A3" s="247"/>
      <c r="B3" s="55" t="s">
        <v>2</v>
      </c>
      <c r="C3" s="90" t="s">
        <v>2</v>
      </c>
      <c r="D3" s="90" t="s">
        <v>3</v>
      </c>
      <c r="E3" s="89" t="s">
        <v>143</v>
      </c>
      <c r="F3" s="159" t="s">
        <v>1</v>
      </c>
      <c r="G3" s="250" t="s">
        <v>2</v>
      </c>
      <c r="H3" s="250"/>
      <c r="I3" s="250"/>
      <c r="J3" s="250"/>
    </row>
    <row r="4" spans="1:10" ht="66" customHeight="1">
      <c r="A4" s="91"/>
      <c r="B4" s="251" t="s">
        <v>60</v>
      </c>
      <c r="C4" s="252"/>
      <c r="D4" s="253"/>
      <c r="E4" s="253"/>
      <c r="F4" s="254"/>
      <c r="G4" s="92" t="s">
        <v>61</v>
      </c>
      <c r="H4" s="93" t="s">
        <v>73</v>
      </c>
      <c r="I4" s="93" t="s">
        <v>72</v>
      </c>
      <c r="J4" s="94" t="s">
        <v>115</v>
      </c>
    </row>
    <row r="5" spans="1:10" ht="12.75">
      <c r="A5" s="56" t="s">
        <v>84</v>
      </c>
      <c r="B5" s="95">
        <v>864.389956</v>
      </c>
      <c r="C5" s="95">
        <v>863.1882270000001</v>
      </c>
      <c r="D5" s="96">
        <v>847.5287649999999</v>
      </c>
      <c r="E5" s="161">
        <v>816.8452259999999</v>
      </c>
      <c r="F5" s="160">
        <v>827.666424</v>
      </c>
      <c r="G5" s="97">
        <v>806.949006</v>
      </c>
      <c r="H5" s="98">
        <v>-2.503112050852019</v>
      </c>
      <c r="I5" s="98">
        <v>-6.515290552033914</v>
      </c>
      <c r="J5" s="99">
        <v>-4.400857023129523</v>
      </c>
    </row>
    <row r="6" spans="1:10" ht="12.75" customHeight="1">
      <c r="A6" s="59" t="s">
        <v>36</v>
      </c>
      <c r="B6" s="167">
        <v>70.25477</v>
      </c>
      <c r="C6" s="167">
        <v>69.632924</v>
      </c>
      <c r="D6" s="168">
        <v>69.4755</v>
      </c>
      <c r="E6" s="60">
        <v>70.077944</v>
      </c>
      <c r="F6" s="169">
        <v>70.31057</v>
      </c>
      <c r="G6" s="170">
        <v>65.608118</v>
      </c>
      <c r="H6" s="100">
        <v>-6.688115314667476</v>
      </c>
      <c r="I6" s="100">
        <v>-5.7800330200121985</v>
      </c>
      <c r="J6" s="101">
        <v>-5.624098957280966</v>
      </c>
    </row>
    <row r="7" spans="1:10" ht="12.75" customHeight="1">
      <c r="A7" s="63" t="s">
        <v>37</v>
      </c>
      <c r="B7" s="171">
        <v>7.744975</v>
      </c>
      <c r="C7" s="171">
        <v>8.081322</v>
      </c>
      <c r="D7" s="172">
        <v>7.014073</v>
      </c>
      <c r="E7" s="173">
        <v>6.366485</v>
      </c>
      <c r="F7" s="174">
        <v>6.724656</v>
      </c>
      <c r="G7" s="175">
        <v>8.762874</v>
      </c>
      <c r="H7" s="102">
        <v>30.309624759987706</v>
      </c>
      <c r="I7" s="102">
        <v>8.433669639695097</v>
      </c>
      <c r="J7" s="103">
        <v>-2.1737106034184217</v>
      </c>
    </row>
    <row r="8" spans="1:10" ht="12.75" customHeight="1">
      <c r="A8" s="63" t="s">
        <v>38</v>
      </c>
      <c r="B8" s="171">
        <v>19.735277</v>
      </c>
      <c r="C8" s="171">
        <v>21.736707</v>
      </c>
      <c r="D8" s="172">
        <v>21.656405</v>
      </c>
      <c r="E8" s="173">
        <v>22.523653</v>
      </c>
      <c r="F8" s="174">
        <v>21.065945</v>
      </c>
      <c r="G8" s="175">
        <v>18.918022</v>
      </c>
      <c r="H8" s="102">
        <v>-10.19618630923037</v>
      </c>
      <c r="I8" s="102">
        <v>-12.967396579435874</v>
      </c>
      <c r="J8" s="103">
        <v>-3.756723956884145</v>
      </c>
    </row>
    <row r="9" spans="1:10" ht="12.75" customHeight="1">
      <c r="A9" s="63" t="s">
        <v>39</v>
      </c>
      <c r="B9" s="171">
        <v>72.517472</v>
      </c>
      <c r="C9" s="171">
        <v>70.255492</v>
      </c>
      <c r="D9" s="172">
        <v>66.848558</v>
      </c>
      <c r="E9" s="173">
        <v>67.490925</v>
      </c>
      <c r="F9" s="174">
        <v>68.750573</v>
      </c>
      <c r="G9" s="175">
        <v>65.475264</v>
      </c>
      <c r="H9" s="102">
        <v>-4.764046112022957</v>
      </c>
      <c r="I9" s="102">
        <v>-6.804063090185187</v>
      </c>
      <c r="J9" s="103">
        <v>-6.2057435236455465</v>
      </c>
    </row>
    <row r="10" spans="1:10" ht="12.75" customHeight="1">
      <c r="A10" s="63" t="s">
        <v>40</v>
      </c>
      <c r="B10" s="171">
        <v>10.403058</v>
      </c>
      <c r="C10" s="171">
        <v>7.646931</v>
      </c>
      <c r="D10" s="172">
        <v>7.451632</v>
      </c>
      <c r="E10" s="173">
        <v>6.090595</v>
      </c>
      <c r="F10" s="174">
        <v>6.065406</v>
      </c>
      <c r="G10" s="175">
        <v>4.951055</v>
      </c>
      <c r="H10" s="102">
        <v>-18.372240868954194</v>
      </c>
      <c r="I10" s="102">
        <v>-35.25435236698225</v>
      </c>
      <c r="J10" s="103">
        <v>-26.61388381120078</v>
      </c>
    </row>
    <row r="11" spans="1:10" ht="12.75" customHeight="1">
      <c r="A11" s="63" t="s">
        <v>41</v>
      </c>
      <c r="B11" s="171">
        <v>12.808345</v>
      </c>
      <c r="C11" s="171">
        <v>12.319413</v>
      </c>
      <c r="D11" s="172">
        <v>12.681317</v>
      </c>
      <c r="E11" s="173">
        <v>11.911607</v>
      </c>
      <c r="F11" s="174">
        <v>12.188408</v>
      </c>
      <c r="G11" s="175">
        <v>11.789519</v>
      </c>
      <c r="H11" s="102">
        <v>-3.272691560702601</v>
      </c>
      <c r="I11" s="102">
        <v>-4.3012926021718805</v>
      </c>
      <c r="J11" s="103">
        <v>-6.152927125285956</v>
      </c>
    </row>
    <row r="12" spans="1:10" ht="12.75" customHeight="1">
      <c r="A12" s="63" t="s">
        <v>42</v>
      </c>
      <c r="B12" s="171">
        <v>42.589231</v>
      </c>
      <c r="C12" s="171">
        <v>41.098053</v>
      </c>
      <c r="D12" s="172">
        <v>39.744238</v>
      </c>
      <c r="E12" s="173">
        <v>40.918976</v>
      </c>
      <c r="F12" s="174">
        <v>43.550344</v>
      </c>
      <c r="G12" s="175">
        <v>44.732929</v>
      </c>
      <c r="H12" s="102">
        <v>2.715443533580353</v>
      </c>
      <c r="I12" s="102">
        <v>8.84439951449767</v>
      </c>
      <c r="J12" s="103">
        <v>6.569358209201415</v>
      </c>
    </row>
    <row r="13" spans="1:10" ht="12.75" customHeight="1">
      <c r="A13" s="63" t="s">
        <v>43</v>
      </c>
      <c r="B13" s="171">
        <v>122.776762</v>
      </c>
      <c r="C13" s="171">
        <v>122.071482</v>
      </c>
      <c r="D13" s="172">
        <v>119.061885</v>
      </c>
      <c r="E13" s="173">
        <v>117.335256</v>
      </c>
      <c r="F13" s="174">
        <v>118.983899</v>
      </c>
      <c r="G13" s="175">
        <v>115.573722</v>
      </c>
      <c r="H13" s="102">
        <v>-2.8660827462041683</v>
      </c>
      <c r="I13" s="102">
        <v>-5.322913995588252</v>
      </c>
      <c r="J13" s="103">
        <v>-4.297258767737966</v>
      </c>
    </row>
    <row r="14" spans="1:10" ht="12.75" customHeight="1">
      <c r="A14" s="63" t="s">
        <v>44</v>
      </c>
      <c r="B14" s="171">
        <v>67.511658</v>
      </c>
      <c r="C14" s="171">
        <v>72.056863</v>
      </c>
      <c r="D14" s="172">
        <v>68.065642</v>
      </c>
      <c r="E14" s="173">
        <v>62.045702</v>
      </c>
      <c r="F14" s="174">
        <v>66.235432</v>
      </c>
      <c r="G14" s="175">
        <v>68.68437</v>
      </c>
      <c r="H14" s="102">
        <v>3.697323209124681</v>
      </c>
      <c r="I14" s="102">
        <v>-4.6803217064834035</v>
      </c>
      <c r="J14" s="103">
        <v>-6.028965191950297</v>
      </c>
    </row>
    <row r="15" spans="1:10" ht="12.75" customHeight="1">
      <c r="A15" s="51" t="s">
        <v>45</v>
      </c>
      <c r="B15" s="176">
        <v>4.713725</v>
      </c>
      <c r="C15" s="176">
        <v>5.156874</v>
      </c>
      <c r="D15" s="44">
        <v>5.167162</v>
      </c>
      <c r="E15" s="76">
        <v>5.392268</v>
      </c>
      <c r="F15" s="177">
        <v>5.719089</v>
      </c>
      <c r="G15" s="178">
        <v>5.327969</v>
      </c>
      <c r="H15" s="104">
        <v>-6.83885143245716</v>
      </c>
      <c r="I15" s="104">
        <v>3.3178045459322902</v>
      </c>
      <c r="J15" s="105">
        <v>1.901111275235845</v>
      </c>
    </row>
    <row r="16" spans="1:10" ht="12.75" customHeight="1">
      <c r="A16" s="63" t="s">
        <v>46</v>
      </c>
      <c r="B16" s="171">
        <v>131.503857</v>
      </c>
      <c r="C16" s="171">
        <v>117.801611</v>
      </c>
      <c r="D16" s="172">
        <v>115.184486</v>
      </c>
      <c r="E16" s="173">
        <v>106.39257</v>
      </c>
      <c r="F16" s="174">
        <v>105.518519</v>
      </c>
      <c r="G16" s="175">
        <v>103.03521</v>
      </c>
      <c r="H16" s="102">
        <v>-2.353434281995548</v>
      </c>
      <c r="I16" s="102">
        <v>-12.534973736479705</v>
      </c>
      <c r="J16" s="103">
        <v>-10.10416138014314</v>
      </c>
    </row>
    <row r="17" spans="1:10" ht="12.75" customHeight="1">
      <c r="A17" s="63" t="s">
        <v>47</v>
      </c>
      <c r="B17" s="171">
        <v>1.866171</v>
      </c>
      <c r="C17" s="171">
        <v>2.060456</v>
      </c>
      <c r="D17" s="172">
        <v>1.867006</v>
      </c>
      <c r="E17" s="173">
        <v>1.872126</v>
      </c>
      <c r="F17" s="174">
        <v>2.175394</v>
      </c>
      <c r="G17" s="175">
        <v>2.543683</v>
      </c>
      <c r="H17" s="102">
        <v>16.929760769773218</v>
      </c>
      <c r="I17" s="102">
        <v>23.452429947545617</v>
      </c>
      <c r="J17" s="103">
        <v>3.115327462317441</v>
      </c>
    </row>
    <row r="18" spans="1:10" ht="12.75" customHeight="1">
      <c r="A18" s="63" t="s">
        <v>48</v>
      </c>
      <c r="B18" s="171">
        <v>8.62229</v>
      </c>
      <c r="C18" s="171">
        <v>10.547447</v>
      </c>
      <c r="D18" s="172">
        <v>11.774982</v>
      </c>
      <c r="E18" s="173">
        <v>9.767477</v>
      </c>
      <c r="F18" s="174">
        <v>8.046649</v>
      </c>
      <c r="G18" s="175">
        <v>7.72274</v>
      </c>
      <c r="H18" s="102">
        <v>-4.0253899480392485</v>
      </c>
      <c r="I18" s="102">
        <v>-26.780954670831726</v>
      </c>
      <c r="J18" s="103">
        <v>-12.29980501482062</v>
      </c>
    </row>
    <row r="19" spans="1:10" ht="12.75" customHeight="1">
      <c r="A19" s="63" t="s">
        <v>49</v>
      </c>
      <c r="B19" s="171">
        <v>12.455059</v>
      </c>
      <c r="C19" s="171">
        <v>10.256193</v>
      </c>
      <c r="D19" s="172">
        <v>10.238216</v>
      </c>
      <c r="E19" s="173">
        <v>8.866485</v>
      </c>
      <c r="F19" s="174">
        <v>9.639943</v>
      </c>
      <c r="G19" s="175">
        <v>9.077202</v>
      </c>
      <c r="H19" s="102">
        <v>-5.837596757574193</v>
      </c>
      <c r="I19" s="102">
        <v>-11.49540575143233</v>
      </c>
      <c r="J19" s="103">
        <v>-12.419221268891834</v>
      </c>
    </row>
    <row r="20" spans="1:10" ht="12.75" customHeight="1">
      <c r="A20" s="63" t="s">
        <v>50</v>
      </c>
      <c r="B20" s="171">
        <v>0.662934</v>
      </c>
      <c r="C20" s="171">
        <v>1.028694</v>
      </c>
      <c r="D20" s="172">
        <v>1.538869</v>
      </c>
      <c r="E20" s="173">
        <v>1.043031</v>
      </c>
      <c r="F20" s="174">
        <v>1.465642</v>
      </c>
      <c r="G20" s="175">
        <v>1.728066</v>
      </c>
      <c r="H20" s="102">
        <v>17.9050545767657</v>
      </c>
      <c r="I20" s="102">
        <v>67.98639828753741</v>
      </c>
      <c r="J20" s="103">
        <v>37.47827357843387</v>
      </c>
    </row>
    <row r="21" spans="1:10" ht="12.75" customHeight="1">
      <c r="A21" s="63" t="s">
        <v>51</v>
      </c>
      <c r="B21" s="171">
        <v>146.117507</v>
      </c>
      <c r="C21" s="171">
        <v>150.271196</v>
      </c>
      <c r="D21" s="172">
        <v>145.845653</v>
      </c>
      <c r="E21" s="173">
        <v>139.458624</v>
      </c>
      <c r="F21" s="174">
        <v>136.523311</v>
      </c>
      <c r="G21" s="175">
        <v>132.938663</v>
      </c>
      <c r="H21" s="102">
        <v>-2.6256673484867488</v>
      </c>
      <c r="I21" s="102">
        <v>-11.534168530874013</v>
      </c>
      <c r="J21" s="103">
        <v>-6.08446527101284</v>
      </c>
    </row>
    <row r="22" spans="1:10" ht="14.25" customHeight="1">
      <c r="A22" s="63" t="s">
        <v>52</v>
      </c>
      <c r="B22" s="171">
        <v>22.803764</v>
      </c>
      <c r="C22" s="171">
        <v>30.032315</v>
      </c>
      <c r="D22" s="172">
        <v>35.148943</v>
      </c>
      <c r="E22" s="173">
        <v>35.233568</v>
      </c>
      <c r="F22" s="174">
        <v>33.999515</v>
      </c>
      <c r="G22" s="175">
        <v>33.76782</v>
      </c>
      <c r="H22" s="102">
        <v>-0.6814656032593458</v>
      </c>
      <c r="I22" s="102">
        <v>12.438285227096202</v>
      </c>
      <c r="J22" s="103">
        <v>26.274126782819664</v>
      </c>
    </row>
    <row r="23" spans="1:11" ht="12.75">
      <c r="A23" s="63" t="s">
        <v>53</v>
      </c>
      <c r="B23" s="171">
        <v>20.845331</v>
      </c>
      <c r="C23" s="171">
        <v>22.291891</v>
      </c>
      <c r="D23" s="172">
        <v>19.543456</v>
      </c>
      <c r="E23" s="173">
        <v>20.136951</v>
      </c>
      <c r="F23" s="174">
        <v>22.508758</v>
      </c>
      <c r="G23" s="175">
        <v>20.735397</v>
      </c>
      <c r="H23" s="102">
        <v>-7.878537767388149</v>
      </c>
      <c r="I23" s="102">
        <v>-6.982332723589934</v>
      </c>
      <c r="J23" s="103">
        <v>-3.2712522987998316</v>
      </c>
      <c r="K23" s="37"/>
    </row>
    <row r="24" spans="1:10" ht="13.5" customHeight="1">
      <c r="A24" s="63" t="s">
        <v>54</v>
      </c>
      <c r="B24" s="171">
        <v>14.954581</v>
      </c>
      <c r="C24" s="171">
        <v>15.703127</v>
      </c>
      <c r="D24" s="172">
        <v>14.780849</v>
      </c>
      <c r="E24" s="173">
        <v>13.850592</v>
      </c>
      <c r="F24" s="174">
        <v>16.498106</v>
      </c>
      <c r="G24" s="175">
        <v>18.433381</v>
      </c>
      <c r="H24" s="102">
        <v>11.730285888574121</v>
      </c>
      <c r="I24" s="102">
        <v>17.386689924879306</v>
      </c>
      <c r="J24" s="103">
        <v>10.047018695064192</v>
      </c>
    </row>
    <row r="25" spans="1:10" ht="12.75">
      <c r="A25" s="63" t="s">
        <v>55</v>
      </c>
      <c r="B25" s="171">
        <v>5.157226</v>
      </c>
      <c r="C25" s="171">
        <v>5.829377</v>
      </c>
      <c r="D25" s="172">
        <v>5.321955</v>
      </c>
      <c r="E25" s="173">
        <v>5.295843</v>
      </c>
      <c r="F25" s="174">
        <v>5.394843</v>
      </c>
      <c r="G25" s="175">
        <v>5.113555</v>
      </c>
      <c r="H25" s="102">
        <v>-5.214016422720736</v>
      </c>
      <c r="I25" s="102">
        <v>-12.279562635938635</v>
      </c>
      <c r="J25" s="103">
        <v>-3.197890296267336</v>
      </c>
    </row>
    <row r="26" spans="1:10" ht="14.25" customHeight="1">
      <c r="A26" s="63" t="s">
        <v>56</v>
      </c>
      <c r="B26" s="171">
        <v>25.5586</v>
      </c>
      <c r="C26" s="171">
        <v>25.573051</v>
      </c>
      <c r="D26" s="172">
        <v>26.460243</v>
      </c>
      <c r="E26" s="173">
        <v>23.031929</v>
      </c>
      <c r="F26" s="174">
        <v>24.708754</v>
      </c>
      <c r="G26" s="175">
        <v>22.251057</v>
      </c>
      <c r="H26" s="102">
        <v>-9.946665056441129</v>
      </c>
      <c r="I26" s="102">
        <v>-12.990213799675288</v>
      </c>
      <c r="J26" s="103">
        <v>-6.290620650545997</v>
      </c>
    </row>
    <row r="27" spans="1:10" ht="12.75" customHeight="1">
      <c r="A27" s="179" t="s">
        <v>57</v>
      </c>
      <c r="B27" s="180">
        <v>42.787363</v>
      </c>
      <c r="C27" s="180">
        <v>41.736808</v>
      </c>
      <c r="D27" s="181">
        <v>42.657695</v>
      </c>
      <c r="E27" s="182">
        <v>41.742619</v>
      </c>
      <c r="F27" s="183">
        <v>41.592668</v>
      </c>
      <c r="G27" s="184">
        <v>39.77839</v>
      </c>
      <c r="H27" s="106">
        <v>-4.362013997274716</v>
      </c>
      <c r="I27" s="106">
        <v>-4.692304212626897</v>
      </c>
      <c r="J27" s="107">
        <v>-3.4081497069108124</v>
      </c>
    </row>
    <row r="28" spans="1:10" ht="12.75" customHeight="1">
      <c r="A28" s="185" t="s">
        <v>6</v>
      </c>
      <c r="B28" s="186">
        <v>51.991796</v>
      </c>
      <c r="C28" s="186">
        <v>48.379813</v>
      </c>
      <c r="D28" s="187">
        <v>49.531339</v>
      </c>
      <c r="E28" s="188">
        <v>44.825942</v>
      </c>
      <c r="F28" s="189">
        <v>47.519655</v>
      </c>
      <c r="G28" s="190">
        <v>49.976735</v>
      </c>
      <c r="H28" s="108">
        <v>5.17066043513994</v>
      </c>
      <c r="I28" s="108">
        <v>3.300802340844111</v>
      </c>
      <c r="J28" s="109">
        <v>1.3726401266847654</v>
      </c>
    </row>
    <row r="29" spans="1:10" ht="12.75" customHeight="1">
      <c r="A29" s="191" t="s">
        <v>62</v>
      </c>
      <c r="B29" s="192">
        <v>0.46424</v>
      </c>
      <c r="C29" s="192">
        <v>0.861012</v>
      </c>
      <c r="D29" s="193">
        <v>0.773027</v>
      </c>
      <c r="E29" s="194">
        <v>0.537141</v>
      </c>
      <c r="F29" s="195">
        <v>0.470004</v>
      </c>
      <c r="G29" s="196">
        <v>0.664197</v>
      </c>
      <c r="H29" s="110">
        <v>41.31730793780479</v>
      </c>
      <c r="I29" s="110">
        <v>-22.85856643112988</v>
      </c>
      <c r="J29" s="158">
        <v>-11.969669413897977</v>
      </c>
    </row>
    <row r="30" spans="1:10" ht="12.75">
      <c r="A30" s="197" t="s">
        <v>101</v>
      </c>
      <c r="B30" s="198">
        <v>132.58749</v>
      </c>
      <c r="C30" s="198">
        <v>133.640329</v>
      </c>
      <c r="D30" s="199">
        <v>132.023011</v>
      </c>
      <c r="E30" s="200">
        <v>123.766013</v>
      </c>
      <c r="F30" s="201">
        <v>133.886506</v>
      </c>
      <c r="G30" s="202">
        <v>129.180726</v>
      </c>
      <c r="H30" s="111">
        <v>-3.514753010284699</v>
      </c>
      <c r="I30" s="111">
        <v>-3.337018872499198</v>
      </c>
      <c r="J30" s="112">
        <v>-3.5052419213069674</v>
      </c>
    </row>
    <row r="31" ht="13.5" customHeight="1">
      <c r="A31" s="3" t="s">
        <v>110</v>
      </c>
    </row>
    <row r="32" spans="1:8" ht="12.75">
      <c r="A32" s="68"/>
      <c r="B32" s="44"/>
      <c r="C32" s="44"/>
      <c r="D32" s="44"/>
      <c r="E32" s="44"/>
      <c r="F32" s="44"/>
      <c r="G32" s="45"/>
      <c r="H32" s="105"/>
    </row>
    <row r="33" spans="1:8" ht="12.75">
      <c r="A33" s="68"/>
      <c r="B33" s="44"/>
      <c r="C33" s="44"/>
      <c r="D33" s="44"/>
      <c r="E33" s="44"/>
      <c r="F33" s="44"/>
      <c r="G33" s="45"/>
      <c r="H33" s="105"/>
    </row>
    <row r="34" spans="9:10" ht="12.75">
      <c r="I34" s="105"/>
      <c r="J34" s="105"/>
    </row>
    <row r="35" spans="9:10" ht="12.75">
      <c r="I35" s="105"/>
      <c r="J35" s="105"/>
    </row>
  </sheetData>
  <mergeCells count="6">
    <mergeCell ref="A2:A3"/>
    <mergeCell ref="G2:J2"/>
    <mergeCell ref="G3:J3"/>
    <mergeCell ref="B4:F4"/>
    <mergeCell ref="C2:D2"/>
    <mergeCell ref="E2:F2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0"/>
  <sheetViews>
    <sheetView showGridLines="0" workbookViewId="0" topLeftCell="A1"/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8515625" style="3" customWidth="1"/>
    <col min="13" max="13" width="8.57421875" style="3" customWidth="1"/>
    <col min="14" max="15" width="7.140625" style="3" bestFit="1" customWidth="1"/>
    <col min="16" max="16" width="7.28125" style="3" bestFit="1" customWidth="1"/>
    <col min="17" max="17" width="6.57421875" style="3" bestFit="1" customWidth="1"/>
    <col min="18" max="16384" width="9.140625" style="3" customWidth="1"/>
  </cols>
  <sheetData>
    <row r="1" spans="1:11" ht="15.75">
      <c r="A1" s="4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6" ht="14.25" customHeight="1">
      <c r="A5" s="113" t="s">
        <v>13</v>
      </c>
      <c r="B5" s="48">
        <v>571.467532</v>
      </c>
      <c r="C5" s="48">
        <v>580.949491</v>
      </c>
      <c r="D5" s="48">
        <v>560.178844</v>
      </c>
      <c r="E5" s="48">
        <v>550.443778</v>
      </c>
      <c r="F5" s="48">
        <v>530.314325</v>
      </c>
      <c r="G5" s="48">
        <v>523.336595</v>
      </c>
      <c r="H5" s="48">
        <v>506.251749</v>
      </c>
      <c r="I5" s="48">
        <v>505.233407</v>
      </c>
      <c r="J5" s="48">
        <v>501.834034</v>
      </c>
      <c r="L5" s="153">
        <f>J5/I5-1</f>
        <v>-0.006728321906076973</v>
      </c>
      <c r="M5" s="153">
        <f>J5/F5-1</f>
        <v>-0.05370454776985345</v>
      </c>
      <c r="N5" s="37">
        <f>SUM(G5:J5)</f>
        <v>2036.655785</v>
      </c>
      <c r="O5" s="37">
        <f>SUM(C5:F5)</f>
        <v>2221.8864379999995</v>
      </c>
      <c r="P5" s="153">
        <f>N5/O5-1</f>
        <v>-0.08336639075340524</v>
      </c>
    </row>
    <row r="6" spans="1:16" ht="12.75">
      <c r="A6" s="114" t="s">
        <v>14</v>
      </c>
      <c r="B6" s="48">
        <v>285.626485</v>
      </c>
      <c r="C6" s="48">
        <v>278.977966</v>
      </c>
      <c r="D6" s="48">
        <v>266.95666</v>
      </c>
      <c r="E6" s="48">
        <v>297.07097</v>
      </c>
      <c r="F6" s="48">
        <v>299.699483</v>
      </c>
      <c r="G6" s="48">
        <v>291.41063</v>
      </c>
      <c r="H6" s="48">
        <v>271.140344</v>
      </c>
      <c r="I6" s="48">
        <v>278.137196</v>
      </c>
      <c r="J6" s="48">
        <v>290.166394</v>
      </c>
      <c r="L6" s="153">
        <f>J6/I6-1</f>
        <v>0.043249152479411634</v>
      </c>
      <c r="M6" s="153">
        <f>J6/F6-1</f>
        <v>-0.03180882697752252</v>
      </c>
      <c r="N6" s="37">
        <f>SUM(G6:J6)</f>
        <v>1130.854564</v>
      </c>
      <c r="O6" s="37">
        <f>SUM(C6:F6)</f>
        <v>1142.7050789999998</v>
      </c>
      <c r="P6" s="124">
        <f>N6/O6-1</f>
        <v>-0.010370580491661507</v>
      </c>
    </row>
    <row r="7" spans="1:16" ht="12.75">
      <c r="A7" s="115" t="s">
        <v>5</v>
      </c>
      <c r="B7" s="48">
        <v>7.295939</v>
      </c>
      <c r="C7" s="48">
        <v>7.077252</v>
      </c>
      <c r="D7" s="48">
        <v>13.93855</v>
      </c>
      <c r="E7" s="48">
        <v>32.074952</v>
      </c>
      <c r="F7" s="48">
        <v>33.174419</v>
      </c>
      <c r="G7" s="48">
        <v>32.78154</v>
      </c>
      <c r="H7" s="48">
        <v>39.453133</v>
      </c>
      <c r="I7" s="48">
        <v>44.295821</v>
      </c>
      <c r="J7" s="48">
        <v>14.948578</v>
      </c>
      <c r="L7" s="153">
        <f>J7/I7-1</f>
        <v>-0.662528480959863</v>
      </c>
      <c r="M7" s="153">
        <f>J7/F7-1</f>
        <v>-0.5493944294849595</v>
      </c>
      <c r="N7" s="37">
        <f>SUM(G7:K7)</f>
        <v>131.479072</v>
      </c>
      <c r="O7" s="37">
        <f>SUM(C7:F7)</f>
        <v>86.265173</v>
      </c>
      <c r="P7" s="124">
        <f>N7/O7-1</f>
        <v>0.524126915041369</v>
      </c>
    </row>
    <row r="8" spans="1:16" ht="12.75">
      <c r="A8" s="68"/>
      <c r="B8" s="81"/>
      <c r="C8" s="81"/>
      <c r="D8" s="81"/>
      <c r="E8" s="81"/>
      <c r="F8" s="81">
        <f>SUM(C7:F7)</f>
        <v>86.265173</v>
      </c>
      <c r="H8" s="81"/>
      <c r="I8" s="81"/>
      <c r="J8" s="81">
        <f>SUM(G7:J7)</f>
        <v>131.479072</v>
      </c>
      <c r="K8" s="116">
        <f>J8/F8-1</f>
        <v>0.524126915041369</v>
      </c>
      <c r="L8" s="49"/>
      <c r="M8" s="49"/>
      <c r="N8" s="37"/>
      <c r="O8" s="37"/>
      <c r="P8" s="50"/>
    </row>
    <row r="9" spans="1:17" ht="12.75">
      <c r="A9" s="3" t="s">
        <v>122</v>
      </c>
      <c r="M9" s="49"/>
      <c r="N9" s="49"/>
      <c r="O9" s="37"/>
      <c r="P9" s="37"/>
      <c r="Q9" s="50"/>
    </row>
    <row r="10" spans="1:27" ht="12.75">
      <c r="A10" s="3" t="s">
        <v>111</v>
      </c>
      <c r="W10" s="32"/>
      <c r="X10" s="32"/>
      <c r="Y10" s="32"/>
      <c r="Z10" s="32"/>
      <c r="AA10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1"/>
  <sheetViews>
    <sheetView showGridLines="0" workbookViewId="0" topLeftCell="A1"/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00390625" style="3" bestFit="1" customWidth="1"/>
    <col min="13" max="13" width="8.57421875" style="3" customWidth="1"/>
    <col min="14" max="15" width="7.140625" style="3" bestFit="1" customWidth="1"/>
    <col min="16" max="16" width="8.00390625" style="3" customWidth="1"/>
    <col min="17" max="17" width="7.00390625" style="3" bestFit="1" customWidth="1"/>
    <col min="18" max="16384" width="9.140625" style="3" customWidth="1"/>
  </cols>
  <sheetData>
    <row r="1" spans="1:11" ht="15.75">
      <c r="A1" s="4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6" ht="14.25" customHeight="1">
      <c r="A5" s="113" t="s">
        <v>85</v>
      </c>
      <c r="B5" s="117">
        <v>524.780405</v>
      </c>
      <c r="C5" s="117">
        <v>529.614122</v>
      </c>
      <c r="D5" s="117">
        <v>503.800764</v>
      </c>
      <c r="E5" s="117">
        <v>525.238611</v>
      </c>
      <c r="F5" s="117">
        <v>507.467552</v>
      </c>
      <c r="G5" s="117">
        <v>500.264528</v>
      </c>
      <c r="H5" s="117">
        <v>463.714007</v>
      </c>
      <c r="I5" s="117">
        <v>463.416741</v>
      </c>
      <c r="J5" s="117">
        <v>480.998251</v>
      </c>
      <c r="L5" s="153">
        <f>J5/I5-1</f>
        <v>0.03793887541063179</v>
      </c>
      <c r="M5" s="153">
        <f>J5/F5-1</f>
        <v>-0.05215959305315354</v>
      </c>
      <c r="N5" s="37">
        <f>SUM(G5:J5)</f>
        <v>1908.393527</v>
      </c>
      <c r="O5" s="37">
        <f>SUM(C5:F5)</f>
        <v>2066.121049</v>
      </c>
      <c r="P5" s="153">
        <f>N5/O5-1</f>
        <v>-0.07633992310195947</v>
      </c>
    </row>
    <row r="6" spans="1:16" ht="14.25" customHeight="1">
      <c r="A6" s="114" t="s">
        <v>86</v>
      </c>
      <c r="B6" s="117">
        <v>223.026795</v>
      </c>
      <c r="C6" s="117">
        <v>229.224934</v>
      </c>
      <c r="D6" s="117">
        <v>225.251397</v>
      </c>
      <c r="E6" s="117">
        <v>228.787449</v>
      </c>
      <c r="F6" s="117">
        <v>224.46036</v>
      </c>
      <c r="G6" s="117">
        <v>226.044834</v>
      </c>
      <c r="H6" s="117">
        <v>222.589037</v>
      </c>
      <c r="I6" s="117">
        <v>218.085035</v>
      </c>
      <c r="J6" s="117">
        <v>216.351985</v>
      </c>
      <c r="L6" s="153">
        <f aca="true" t="shared" si="0" ref="L6:L8">J6/I6-1</f>
        <v>-0.007946670893763996</v>
      </c>
      <c r="M6" s="153">
        <f aca="true" t="shared" si="1" ref="M6:M8">J6/F6-1</f>
        <v>-0.036123861692104575</v>
      </c>
      <c r="N6" s="37">
        <f aca="true" t="shared" si="2" ref="N6:N8">SUM(G6:J6)</f>
        <v>883.0708910000001</v>
      </c>
      <c r="O6" s="37">
        <f aca="true" t="shared" si="3" ref="O6:O8">SUM(C6:F6)</f>
        <v>907.72414</v>
      </c>
      <c r="P6" s="153">
        <f aca="true" t="shared" si="4" ref="P6:P8">N6/O6-1</f>
        <v>-0.027159406601216962</v>
      </c>
    </row>
    <row r="7" spans="1:16" ht="12.75">
      <c r="A7" s="114" t="s">
        <v>4</v>
      </c>
      <c r="B7" s="117">
        <v>109.286817</v>
      </c>
      <c r="C7" s="117">
        <v>101.088401</v>
      </c>
      <c r="D7" s="117">
        <v>98.083343</v>
      </c>
      <c r="E7" s="117">
        <v>93.488688</v>
      </c>
      <c r="F7" s="117">
        <v>98.085896</v>
      </c>
      <c r="G7" s="117">
        <v>88.437863</v>
      </c>
      <c r="H7" s="117">
        <v>91.089049</v>
      </c>
      <c r="I7" s="117">
        <v>101.868827</v>
      </c>
      <c r="J7" s="117">
        <v>94.650192</v>
      </c>
      <c r="L7" s="153">
        <f t="shared" si="0"/>
        <v>-0.07086206067730605</v>
      </c>
      <c r="M7" s="153">
        <f t="shared" si="1"/>
        <v>-0.03502750283282319</v>
      </c>
      <c r="N7" s="37">
        <f t="shared" si="2"/>
        <v>376.045931</v>
      </c>
      <c r="O7" s="37">
        <f t="shared" si="3"/>
        <v>390.746328</v>
      </c>
      <c r="P7" s="153">
        <f t="shared" si="4"/>
        <v>-0.037621331146584724</v>
      </c>
    </row>
    <row r="8" spans="1:16" ht="12.75">
      <c r="A8" s="115" t="s">
        <v>5</v>
      </c>
      <c r="B8" s="117">
        <v>7.295939</v>
      </c>
      <c r="C8" s="117">
        <v>7.077252</v>
      </c>
      <c r="D8" s="117">
        <v>13.93855</v>
      </c>
      <c r="E8" s="117">
        <v>32.074952</v>
      </c>
      <c r="F8" s="117">
        <v>33.174419</v>
      </c>
      <c r="G8" s="117">
        <v>32.78154</v>
      </c>
      <c r="H8" s="117">
        <v>39.453133</v>
      </c>
      <c r="I8" s="117">
        <v>44.295821</v>
      </c>
      <c r="J8" s="117">
        <v>14.948578</v>
      </c>
      <c r="L8" s="153">
        <f t="shared" si="0"/>
        <v>-0.662528480959863</v>
      </c>
      <c r="M8" s="153">
        <f t="shared" si="1"/>
        <v>-0.5493944294849595</v>
      </c>
      <c r="N8" s="37">
        <f t="shared" si="2"/>
        <v>131.479072</v>
      </c>
      <c r="O8" s="37">
        <f t="shared" si="3"/>
        <v>86.265173</v>
      </c>
      <c r="P8" s="153">
        <f t="shared" si="4"/>
        <v>0.524126915041369</v>
      </c>
    </row>
    <row r="9" spans="6:17" ht="12.75">
      <c r="F9" s="81"/>
      <c r="H9" s="81"/>
      <c r="I9" s="81"/>
      <c r="J9" s="81"/>
      <c r="K9" s="116"/>
      <c r="M9" s="49"/>
      <c r="N9" s="49"/>
      <c r="O9" s="37"/>
      <c r="P9" s="37"/>
      <c r="Q9" s="50"/>
    </row>
    <row r="10" spans="1:17" ht="12.75">
      <c r="A10" s="3" t="s">
        <v>122</v>
      </c>
      <c r="M10" s="49"/>
      <c r="N10" s="49"/>
      <c r="O10" s="37"/>
      <c r="P10" s="37"/>
      <c r="Q10" s="50"/>
    </row>
    <row r="11" spans="1:27" ht="12.75">
      <c r="A11" s="3" t="s">
        <v>112</v>
      </c>
      <c r="W11" s="32"/>
      <c r="X11" s="32"/>
      <c r="Y11" s="32"/>
      <c r="Z11" s="32"/>
      <c r="AA11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3"/>
  <sheetViews>
    <sheetView showGridLines="0" workbookViewId="0" topLeftCell="A1">
      <selection activeCell="R18" sqref="R18"/>
    </sheetView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8515625" style="3" customWidth="1"/>
    <col min="13" max="13" width="8.140625" style="3" customWidth="1"/>
    <col min="14" max="15" width="7.140625" style="3" bestFit="1" customWidth="1"/>
    <col min="16" max="16" width="8.28125" style="3" customWidth="1"/>
    <col min="17" max="17" width="6.57421875" style="3" bestFit="1" customWidth="1"/>
    <col min="18" max="18" width="9.28125" style="3" bestFit="1" customWidth="1"/>
    <col min="19" max="16384" width="9.140625" style="3" customWidth="1"/>
  </cols>
  <sheetData>
    <row r="1" spans="1:11" ht="15.75">
      <c r="A1" s="4" t="s">
        <v>130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8" ht="14.25" customHeight="1">
      <c r="A5" s="118" t="s">
        <v>84</v>
      </c>
      <c r="B5" s="48">
        <v>332.313612</v>
      </c>
      <c r="C5" s="48">
        <v>330.313335</v>
      </c>
      <c r="D5" s="48">
        <v>323.33474</v>
      </c>
      <c r="E5" s="48">
        <v>322.276137</v>
      </c>
      <c r="F5" s="48">
        <v>322.546256</v>
      </c>
      <c r="G5" s="48">
        <v>314.482697</v>
      </c>
      <c r="H5" s="48">
        <v>313.678086</v>
      </c>
      <c r="I5" s="48">
        <v>319.953862</v>
      </c>
      <c r="J5" s="48">
        <v>311.002177</v>
      </c>
      <c r="L5" s="153">
        <f>J5/I5-1</f>
        <v>-0.02797804953515448</v>
      </c>
      <c r="M5" s="153">
        <f>J5/F5-1</f>
        <v>-0.035790460392136736</v>
      </c>
      <c r="N5" s="37">
        <f>SUM(G5:J5)</f>
        <v>1259.1168220000002</v>
      </c>
      <c r="O5" s="37">
        <f>SUM(C5:F5)</f>
        <v>1298.4704680000002</v>
      </c>
      <c r="P5" s="153">
        <f>N5/O5-1</f>
        <v>-0.03030769429867386</v>
      </c>
      <c r="R5" s="119">
        <f>J5-F5</f>
        <v>-11.54407900000001</v>
      </c>
    </row>
    <row r="6" spans="1:18" ht="14.25" customHeight="1">
      <c r="A6" s="120" t="s">
        <v>87</v>
      </c>
      <c r="B6" s="48">
        <v>195.428867</v>
      </c>
      <c r="C6" s="48">
        <v>206.630435</v>
      </c>
      <c r="D6" s="48">
        <v>197.043436</v>
      </c>
      <c r="E6" s="48">
        <v>184.431078</v>
      </c>
      <c r="F6" s="48">
        <v>163.786226</v>
      </c>
      <c r="G6" s="48">
        <v>160.420132</v>
      </c>
      <c r="H6" s="48">
        <v>144.651046</v>
      </c>
      <c r="I6" s="48">
        <v>136.942198</v>
      </c>
      <c r="J6" s="48">
        <v>138.611716</v>
      </c>
      <c r="L6" s="153">
        <f aca="true" t="shared" si="0" ref="L6:L10">J6/I6-1</f>
        <v>0.01219140647939665</v>
      </c>
      <c r="M6" s="153">
        <f>J6/F6-1</f>
        <v>-0.15370346221910014</v>
      </c>
      <c r="N6" s="37">
        <f aca="true" t="shared" si="1" ref="N6:N10">SUM(G6:J6)</f>
        <v>580.625092</v>
      </c>
      <c r="O6" s="37">
        <f aca="true" t="shared" si="2" ref="O6:O10">SUM(C6:F6)</f>
        <v>751.891175</v>
      </c>
      <c r="P6" s="153">
        <f aca="true" t="shared" si="3" ref="P6:P10">N6/O6-1</f>
        <v>-0.22778041383448877</v>
      </c>
      <c r="R6" s="119">
        <f>J6-F6</f>
        <v>-25.174509999999998</v>
      </c>
    </row>
    <row r="7" spans="1:18" ht="14.25" customHeight="1">
      <c r="A7" s="120" t="s">
        <v>15</v>
      </c>
      <c r="B7" s="48">
        <v>118.802271</v>
      </c>
      <c r="C7" s="48">
        <v>111.102016</v>
      </c>
      <c r="D7" s="48">
        <v>111.177972</v>
      </c>
      <c r="E7" s="48">
        <v>126.498595</v>
      </c>
      <c r="F7" s="48">
        <v>126.598044</v>
      </c>
      <c r="G7" s="48">
        <v>122.354712</v>
      </c>
      <c r="H7" s="48">
        <v>117.671154</v>
      </c>
      <c r="I7" s="48">
        <v>123.876614</v>
      </c>
      <c r="J7" s="48">
        <v>130.061922</v>
      </c>
      <c r="L7" s="153">
        <f t="shared" si="0"/>
        <v>0.049931200089146754</v>
      </c>
      <c r="M7" s="153">
        <f aca="true" t="shared" si="4" ref="M7:M10">J7/F7-1</f>
        <v>0.027361228424666706</v>
      </c>
      <c r="N7" s="37">
        <f t="shared" si="1"/>
        <v>493.96440200000006</v>
      </c>
      <c r="O7" s="37">
        <f t="shared" si="2"/>
        <v>475.37662700000004</v>
      </c>
      <c r="P7" s="153">
        <f t="shared" si="3"/>
        <v>0.039101154630389656</v>
      </c>
      <c r="R7" s="119">
        <f aca="true" t="shared" si="5" ref="R7:R9">J7-F7</f>
        <v>3.4638780000000082</v>
      </c>
    </row>
    <row r="8" spans="1:18" ht="12.75">
      <c r="A8" s="120" t="s">
        <v>34</v>
      </c>
      <c r="B8" s="48">
        <v>116.037719</v>
      </c>
      <c r="C8" s="48">
        <v>113.275758</v>
      </c>
      <c r="D8" s="48">
        <v>102.978026</v>
      </c>
      <c r="E8" s="48">
        <v>113.745373</v>
      </c>
      <c r="F8" s="48">
        <v>119.281981</v>
      </c>
      <c r="G8" s="48">
        <v>115.777089</v>
      </c>
      <c r="H8" s="48">
        <v>107.080237</v>
      </c>
      <c r="I8" s="48">
        <v>112.542159</v>
      </c>
      <c r="J8" s="48">
        <v>116.505488</v>
      </c>
      <c r="L8" s="153">
        <f>J8/I8-1</f>
        <v>0.03521639388489084</v>
      </c>
      <c r="M8" s="153">
        <f>J8/F8-1</f>
        <v>-0.023276717713130557</v>
      </c>
      <c r="N8" s="37">
        <f>SUM(G8:J8)</f>
        <v>451.90497300000004</v>
      </c>
      <c r="O8" s="37">
        <f>SUM(C8:F8)</f>
        <v>449.28113799999994</v>
      </c>
      <c r="P8" s="153">
        <f>N8/O8-1</f>
        <v>0.005840073793616618</v>
      </c>
      <c r="R8" s="119">
        <f t="shared" si="5"/>
        <v>-2.776493000000002</v>
      </c>
    </row>
    <row r="9" spans="1:18" ht="14.25" customHeight="1">
      <c r="A9" s="120" t="s">
        <v>16</v>
      </c>
      <c r="B9" s="48">
        <v>94.511548</v>
      </c>
      <c r="C9" s="48">
        <v>98.605913</v>
      </c>
      <c r="D9" s="48">
        <v>92.60133</v>
      </c>
      <c r="E9" s="48">
        <v>100.563565</v>
      </c>
      <c r="F9" s="48">
        <v>97.801301</v>
      </c>
      <c r="G9" s="48">
        <v>101.712595</v>
      </c>
      <c r="H9" s="48">
        <v>94.31157</v>
      </c>
      <c r="I9" s="48">
        <v>90.05577</v>
      </c>
      <c r="J9" s="48">
        <v>95.819125</v>
      </c>
      <c r="L9" s="153">
        <f t="shared" si="0"/>
        <v>0.06399762058555503</v>
      </c>
      <c r="M9" s="153">
        <f t="shared" si="4"/>
        <v>-0.020267378651741996</v>
      </c>
      <c r="N9" s="37">
        <f t="shared" si="1"/>
        <v>381.89905999999996</v>
      </c>
      <c r="O9" s="37">
        <f t="shared" si="2"/>
        <v>389.57210899999995</v>
      </c>
      <c r="P9" s="153">
        <f t="shared" si="3"/>
        <v>-0.019696094311515533</v>
      </c>
      <c r="R9" s="119">
        <f t="shared" si="5"/>
        <v>-1.9821759999999955</v>
      </c>
    </row>
    <row r="10" spans="1:16" ht="12.75">
      <c r="A10" s="121" t="s">
        <v>5</v>
      </c>
      <c r="B10" s="48">
        <v>7.295939</v>
      </c>
      <c r="C10" s="48">
        <v>7.077252</v>
      </c>
      <c r="D10" s="48">
        <v>13.93855</v>
      </c>
      <c r="E10" s="48">
        <v>32.074952</v>
      </c>
      <c r="F10" s="48">
        <v>33.174419</v>
      </c>
      <c r="G10" s="48">
        <v>32.78154</v>
      </c>
      <c r="H10" s="48">
        <v>39.453133</v>
      </c>
      <c r="I10" s="48">
        <v>44.295821</v>
      </c>
      <c r="J10" s="48">
        <v>14.948578</v>
      </c>
      <c r="L10" s="153">
        <f t="shared" si="0"/>
        <v>-0.662528480959863</v>
      </c>
      <c r="M10" s="153">
        <f t="shared" si="4"/>
        <v>-0.5493944294849595</v>
      </c>
      <c r="N10" s="37">
        <f t="shared" si="1"/>
        <v>131.479072</v>
      </c>
      <c r="O10" s="37">
        <f t="shared" si="2"/>
        <v>86.265173</v>
      </c>
      <c r="P10" s="153">
        <f t="shared" si="3"/>
        <v>0.524126915041369</v>
      </c>
    </row>
    <row r="11" spans="13:17" ht="12.75">
      <c r="M11" s="49"/>
      <c r="N11" s="49"/>
      <c r="O11" s="37"/>
      <c r="P11" s="37"/>
      <c r="Q11" s="50"/>
    </row>
    <row r="12" spans="1:17" ht="12.75">
      <c r="A12" s="3" t="s">
        <v>122</v>
      </c>
      <c r="M12" s="49"/>
      <c r="N12" s="49"/>
      <c r="O12" s="37"/>
      <c r="P12" s="37"/>
      <c r="Q12" s="50"/>
    </row>
    <row r="13" spans="1:27" ht="12.75">
      <c r="A13" s="3" t="s">
        <v>111</v>
      </c>
      <c r="W13" s="32"/>
      <c r="X13" s="32"/>
      <c r="Y13" s="32"/>
      <c r="Z13" s="32"/>
      <c r="AA13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20"/>
  <sheetViews>
    <sheetView showGridLines="0" workbookViewId="0" topLeftCell="A1"/>
  </sheetViews>
  <sheetFormatPr defaultColWidth="9.140625" defaultRowHeight="12.75"/>
  <cols>
    <col min="1" max="1" width="21.57421875" style="3" customWidth="1"/>
    <col min="2" max="5" width="8.7109375" style="3" customWidth="1"/>
    <col min="6" max="6" width="11.7109375" style="3" customWidth="1"/>
    <col min="7" max="9" width="9.140625" style="3" customWidth="1"/>
    <col min="10" max="10" width="28.28125" style="3" bestFit="1" customWidth="1"/>
    <col min="11" max="22" width="9.140625" style="3" customWidth="1"/>
    <col min="23" max="23" width="3.28125" style="3" customWidth="1"/>
    <col min="24" max="16384" width="9.140625" style="3" customWidth="1"/>
  </cols>
  <sheetData>
    <row r="1" spans="1:6" ht="15.75">
      <c r="A1" s="4" t="s">
        <v>134</v>
      </c>
      <c r="B1" s="43"/>
      <c r="C1" s="43"/>
      <c r="D1" s="43"/>
      <c r="E1" s="43"/>
      <c r="F1" s="43"/>
    </row>
    <row r="2" ht="14.25">
      <c r="A2" s="146" t="s">
        <v>71</v>
      </c>
    </row>
    <row r="3" ht="12.75"/>
    <row r="4" spans="1:24" ht="12.75">
      <c r="A4" s="122" t="s">
        <v>0</v>
      </c>
      <c r="B4" s="88" t="str">
        <f>'Figure 3'!I5</f>
        <v>2022Q3</v>
      </c>
      <c r="C4" s="88" t="str">
        <f>'Figure 3'!J5</f>
        <v>2022Q4</v>
      </c>
      <c r="D4" s="88" t="str">
        <f>'Figure 3'!K5</f>
        <v>2023Q1</v>
      </c>
      <c r="E4" s="88" t="str">
        <f>'Figure 3'!L5</f>
        <v>2023Q2</v>
      </c>
      <c r="F4" s="88" t="str">
        <f>'Figure 3'!M5</f>
        <v>2023Q3</v>
      </c>
      <c r="G4" s="23" t="s">
        <v>66</v>
      </c>
      <c r="H4" s="166" t="s">
        <v>67</v>
      </c>
      <c r="J4" s="154" t="s">
        <v>0</v>
      </c>
      <c r="K4" s="154" t="s">
        <v>0</v>
      </c>
      <c r="L4" s="150" t="s">
        <v>94</v>
      </c>
      <c r="M4" s="150" t="s">
        <v>95</v>
      </c>
      <c r="N4" s="150" t="s">
        <v>96</v>
      </c>
      <c r="O4" s="150" t="s">
        <v>104</v>
      </c>
      <c r="P4" s="150" t="s">
        <v>107</v>
      </c>
      <c r="Q4" s="150" t="s">
        <v>117</v>
      </c>
      <c r="R4" s="150" t="s">
        <v>119</v>
      </c>
      <c r="S4" s="150" t="s">
        <v>133</v>
      </c>
      <c r="T4" s="3" t="s">
        <v>69</v>
      </c>
      <c r="U4" s="3" t="s">
        <v>70</v>
      </c>
      <c r="V4" s="165" t="s">
        <v>68</v>
      </c>
      <c r="X4" s="3" t="s">
        <v>80</v>
      </c>
    </row>
    <row r="5" spans="1:24" ht="12.75" customHeight="1">
      <c r="A5" s="59" t="s">
        <v>116</v>
      </c>
      <c r="B5" s="123">
        <f aca="true" t="shared" si="0" ref="B5:E5">O5</f>
        <v>56.002826</v>
      </c>
      <c r="C5" s="123">
        <f t="shared" si="0"/>
        <v>57.153784</v>
      </c>
      <c r="D5" s="123">
        <f t="shared" si="0"/>
        <v>57.869379</v>
      </c>
      <c r="E5" s="123">
        <f t="shared" si="0"/>
        <v>58.793647</v>
      </c>
      <c r="F5" s="123">
        <f>S5</f>
        <v>64.748216</v>
      </c>
      <c r="G5" s="124">
        <f>F5/E5-1</f>
        <v>0.10127912289571017</v>
      </c>
      <c r="H5" s="124">
        <f>F5/B5-1</f>
        <v>0.15615979807876124</v>
      </c>
      <c r="J5" s="152" t="s">
        <v>18</v>
      </c>
      <c r="K5" s="155">
        <v>64748216</v>
      </c>
      <c r="L5" s="151">
        <v>48.374092</v>
      </c>
      <c r="M5" s="151">
        <v>55.076736</v>
      </c>
      <c r="N5" s="151">
        <v>61.455249</v>
      </c>
      <c r="O5" s="151">
        <v>56.002826</v>
      </c>
      <c r="P5" s="151">
        <v>57.153784</v>
      </c>
      <c r="Q5" s="151">
        <v>57.869379</v>
      </c>
      <c r="R5" s="151">
        <v>58.793647</v>
      </c>
      <c r="S5" s="151">
        <v>64.748216</v>
      </c>
      <c r="T5" s="37">
        <f aca="true" t="shared" si="1" ref="T5:T14">SUM(P5:S5)</f>
        <v>238.565026</v>
      </c>
      <c r="U5" s="37">
        <f aca="true" t="shared" si="2" ref="U5:U14">SUM(L5:O5)</f>
        <v>220.908903</v>
      </c>
      <c r="V5" s="124">
        <f>T5/U5-1</f>
        <v>0.07992490461101953</v>
      </c>
      <c r="X5" s="124">
        <f>S5/$S$15</f>
        <v>0.1346121651490163</v>
      </c>
    </row>
    <row r="6" spans="1:25" ht="12.75">
      <c r="A6" s="63" t="s">
        <v>58</v>
      </c>
      <c r="B6" s="123">
        <f aca="true" t="shared" si="3" ref="B6:B14">O6</f>
        <v>55.693518</v>
      </c>
      <c r="C6" s="123">
        <f aca="true" t="shared" si="4" ref="C6:C14">P6</f>
        <v>52.811291</v>
      </c>
      <c r="D6" s="123">
        <f aca="true" t="shared" si="5" ref="D6:D14">Q6</f>
        <v>51.383847</v>
      </c>
      <c r="E6" s="123">
        <f aca="true" t="shared" si="6" ref="E6:E14">R6</f>
        <v>51.501802</v>
      </c>
      <c r="F6" s="123">
        <f aca="true" t="shared" si="7" ref="F6:F14">S6</f>
        <v>52.587059</v>
      </c>
      <c r="G6" s="124">
        <f aca="true" t="shared" si="8" ref="G6:G14">F6/E6-1</f>
        <v>0.02107221413340077</v>
      </c>
      <c r="H6" s="124">
        <f aca="true" t="shared" si="9" ref="H6:H14">F6/B6-1</f>
        <v>-0.055777747780271225</v>
      </c>
      <c r="J6" s="152" t="s">
        <v>33</v>
      </c>
      <c r="K6" s="155">
        <v>52587059</v>
      </c>
      <c r="L6" s="151">
        <v>60.185344</v>
      </c>
      <c r="M6" s="151">
        <v>54.662181</v>
      </c>
      <c r="N6" s="151">
        <v>56.495848</v>
      </c>
      <c r="O6" s="151">
        <v>55.693518</v>
      </c>
      <c r="P6" s="151">
        <v>52.811291</v>
      </c>
      <c r="Q6" s="151">
        <v>51.383847</v>
      </c>
      <c r="R6" s="151">
        <v>51.501802</v>
      </c>
      <c r="S6" s="151">
        <v>52.587059</v>
      </c>
      <c r="T6" s="37">
        <f t="shared" si="1"/>
        <v>208.283999</v>
      </c>
      <c r="U6" s="37">
        <f t="shared" si="2"/>
        <v>227.03689099999997</v>
      </c>
      <c r="V6" s="124">
        <f aca="true" t="shared" si="10" ref="V6:V14">T6/U6-1</f>
        <v>-0.08259843551152213</v>
      </c>
      <c r="X6" s="124">
        <f aca="true" t="shared" si="11" ref="X6:X14">S6/$S$15</f>
        <v>0.10932900252895099</v>
      </c>
      <c r="Y6" s="17">
        <f>X6+X5</f>
        <v>0.2439411676779673</v>
      </c>
    </row>
    <row r="7" spans="1:25" ht="12.75" customHeight="1">
      <c r="A7" s="63" t="s">
        <v>6</v>
      </c>
      <c r="B7" s="123">
        <f t="shared" si="3"/>
        <v>28.25674</v>
      </c>
      <c r="C7" s="123">
        <f t="shared" si="4"/>
        <v>29.738546</v>
      </c>
      <c r="D7" s="123">
        <f t="shared" si="5"/>
        <v>30.383389</v>
      </c>
      <c r="E7" s="123">
        <f t="shared" si="6"/>
        <v>31.251273</v>
      </c>
      <c r="F7" s="123">
        <f t="shared" si="7"/>
        <v>32.616649</v>
      </c>
      <c r="G7" s="124">
        <f t="shared" si="8"/>
        <v>0.04369025223388512</v>
      </c>
      <c r="H7" s="124">
        <f t="shared" si="9"/>
        <v>0.15429624931963137</v>
      </c>
      <c r="J7" s="152" t="s">
        <v>19</v>
      </c>
      <c r="K7" s="155">
        <v>32616649</v>
      </c>
      <c r="L7" s="151">
        <v>25.744578</v>
      </c>
      <c r="M7" s="151">
        <v>24.505617</v>
      </c>
      <c r="N7" s="151">
        <v>28.28282</v>
      </c>
      <c r="O7" s="151">
        <v>28.25674</v>
      </c>
      <c r="P7" s="151">
        <v>29.738546</v>
      </c>
      <c r="Q7" s="151">
        <v>30.383389</v>
      </c>
      <c r="R7" s="151">
        <v>31.251273</v>
      </c>
      <c r="S7" s="151">
        <v>32.616649</v>
      </c>
      <c r="T7" s="37">
        <f t="shared" si="1"/>
        <v>123.989857</v>
      </c>
      <c r="U7" s="37">
        <f t="shared" si="2"/>
        <v>106.78975500000001</v>
      </c>
      <c r="V7" s="124">
        <f t="shared" si="10"/>
        <v>0.16106509468066466</v>
      </c>
      <c r="X7" s="124">
        <f t="shared" si="11"/>
        <v>0.06781032765127457</v>
      </c>
      <c r="Y7" s="204">
        <f>SUM(X5:X7)</f>
        <v>0.31175149532924185</v>
      </c>
    </row>
    <row r="8" spans="1:24" ht="12.75" customHeight="1">
      <c r="A8" s="63" t="s">
        <v>27</v>
      </c>
      <c r="B8" s="123">
        <f t="shared" si="3"/>
        <v>30.236664</v>
      </c>
      <c r="C8" s="123">
        <f t="shared" si="4"/>
        <v>29.311302</v>
      </c>
      <c r="D8" s="123">
        <f t="shared" si="5"/>
        <v>26.482966</v>
      </c>
      <c r="E8" s="123">
        <f t="shared" si="6"/>
        <v>28.882908</v>
      </c>
      <c r="F8" s="123">
        <f t="shared" si="7"/>
        <v>29.599292</v>
      </c>
      <c r="G8" s="124">
        <f t="shared" si="8"/>
        <v>0.02480304268531408</v>
      </c>
      <c r="H8" s="124">
        <f t="shared" si="9"/>
        <v>-0.02107944183260435</v>
      </c>
      <c r="J8" s="152" t="s">
        <v>22</v>
      </c>
      <c r="K8" s="155">
        <v>29599292</v>
      </c>
      <c r="L8" s="151">
        <v>32.238459</v>
      </c>
      <c r="M8" s="151">
        <v>30.508245</v>
      </c>
      <c r="N8" s="151">
        <v>30.225234</v>
      </c>
      <c r="O8" s="151">
        <v>30.236664</v>
      </c>
      <c r="P8" s="151">
        <v>29.311302</v>
      </c>
      <c r="Q8" s="151">
        <v>26.482966</v>
      </c>
      <c r="R8" s="151">
        <v>28.882908</v>
      </c>
      <c r="S8" s="151">
        <v>29.599292</v>
      </c>
      <c r="T8" s="37">
        <f t="shared" si="1"/>
        <v>114.276468</v>
      </c>
      <c r="U8" s="37">
        <f t="shared" si="2"/>
        <v>123.208602</v>
      </c>
      <c r="V8" s="124">
        <f t="shared" si="10"/>
        <v>-0.0724960258862446</v>
      </c>
      <c r="X8" s="124">
        <f t="shared" si="11"/>
        <v>0.06153721336504402</v>
      </c>
    </row>
    <row r="9" spans="1:24" ht="12.75" customHeight="1">
      <c r="A9" s="63" t="s">
        <v>101</v>
      </c>
      <c r="B9" s="123">
        <f t="shared" si="3"/>
        <v>34.426455</v>
      </c>
      <c r="C9" s="123">
        <f t="shared" si="4"/>
        <v>32.957731</v>
      </c>
      <c r="D9" s="123">
        <f t="shared" si="5"/>
        <v>30.010142</v>
      </c>
      <c r="E9" s="123">
        <f t="shared" si="6"/>
        <v>28.591859</v>
      </c>
      <c r="F9" s="123">
        <f t="shared" si="7"/>
        <v>27.36513</v>
      </c>
      <c r="G9" s="124">
        <f t="shared" si="8"/>
        <v>-0.042904835253979035</v>
      </c>
      <c r="H9" s="124">
        <f t="shared" si="9"/>
        <v>-0.2051133350790837</v>
      </c>
      <c r="J9" s="152" t="s">
        <v>21</v>
      </c>
      <c r="K9" s="155">
        <v>27365130</v>
      </c>
      <c r="L9" s="151">
        <v>35.383769</v>
      </c>
      <c r="M9" s="151">
        <v>33.225584</v>
      </c>
      <c r="N9" s="151">
        <v>36.282284</v>
      </c>
      <c r="O9" s="151">
        <v>34.426455</v>
      </c>
      <c r="P9" s="151">
        <v>32.957731</v>
      </c>
      <c r="Q9" s="151">
        <v>30.010142</v>
      </c>
      <c r="R9" s="151">
        <v>28.591859</v>
      </c>
      <c r="S9" s="151">
        <v>27.36513</v>
      </c>
      <c r="T9" s="37">
        <f t="shared" si="1"/>
        <v>118.92486199999999</v>
      </c>
      <c r="U9" s="37">
        <f t="shared" si="2"/>
        <v>139.318092</v>
      </c>
      <c r="V9" s="124">
        <f t="shared" si="10"/>
        <v>-0.14637890676826104</v>
      </c>
      <c r="X9" s="124">
        <f t="shared" si="11"/>
        <v>0.05689236903275143</v>
      </c>
    </row>
    <row r="10" spans="1:24" ht="12.75" customHeight="1">
      <c r="A10" s="63" t="s">
        <v>26</v>
      </c>
      <c r="B10" s="123">
        <f t="shared" si="3"/>
        <v>25.642576</v>
      </c>
      <c r="C10" s="123">
        <f t="shared" si="4"/>
        <v>22.054627</v>
      </c>
      <c r="D10" s="123">
        <f t="shared" si="5"/>
        <v>21.536829</v>
      </c>
      <c r="E10" s="123">
        <f t="shared" si="6"/>
        <v>23.294562</v>
      </c>
      <c r="F10" s="123">
        <f t="shared" si="7"/>
        <v>24.244032</v>
      </c>
      <c r="G10" s="124">
        <f t="shared" si="8"/>
        <v>0.04075929824308355</v>
      </c>
      <c r="H10" s="124">
        <f t="shared" si="9"/>
        <v>-0.0545399182983799</v>
      </c>
      <c r="J10" s="152" t="s">
        <v>20</v>
      </c>
      <c r="K10" s="155">
        <v>24244032</v>
      </c>
      <c r="L10" s="151">
        <v>21.48338</v>
      </c>
      <c r="M10" s="151">
        <v>20.647894</v>
      </c>
      <c r="N10" s="151">
        <v>24.019439</v>
      </c>
      <c r="O10" s="151">
        <v>25.642576</v>
      </c>
      <c r="P10" s="151">
        <v>22.054627</v>
      </c>
      <c r="Q10" s="151">
        <v>21.536829</v>
      </c>
      <c r="R10" s="151">
        <v>23.294562</v>
      </c>
      <c r="S10" s="151">
        <v>24.244032</v>
      </c>
      <c r="T10" s="37">
        <f t="shared" si="1"/>
        <v>91.13005000000001</v>
      </c>
      <c r="U10" s="37">
        <f t="shared" si="2"/>
        <v>91.79328899999999</v>
      </c>
      <c r="V10" s="124">
        <f t="shared" si="10"/>
        <v>-0.0072253539144890855</v>
      </c>
      <c r="X10" s="124">
        <f t="shared" si="11"/>
        <v>0.05040357620759831</v>
      </c>
    </row>
    <row r="11" spans="1:24" ht="12.75" customHeight="1">
      <c r="A11" s="63" t="s">
        <v>28</v>
      </c>
      <c r="B11" s="123">
        <f t="shared" si="3"/>
        <v>21.176011</v>
      </c>
      <c r="C11" s="123">
        <f t="shared" si="4"/>
        <v>21.373512</v>
      </c>
      <c r="D11" s="123">
        <f t="shared" si="5"/>
        <v>19.12867</v>
      </c>
      <c r="E11" s="123">
        <f t="shared" si="6"/>
        <v>20.832522</v>
      </c>
      <c r="F11" s="123">
        <f t="shared" si="7"/>
        <v>19.71031</v>
      </c>
      <c r="G11" s="124">
        <f t="shared" si="8"/>
        <v>-0.05386827384605675</v>
      </c>
      <c r="H11" s="124">
        <f t="shared" si="9"/>
        <v>-0.06921516049458032</v>
      </c>
      <c r="J11" s="152" t="s">
        <v>23</v>
      </c>
      <c r="K11" s="155">
        <v>19710310</v>
      </c>
      <c r="L11" s="151">
        <v>18.128469</v>
      </c>
      <c r="M11" s="151">
        <v>15.943227</v>
      </c>
      <c r="N11" s="151">
        <v>19.04011</v>
      </c>
      <c r="O11" s="151">
        <v>21.176011</v>
      </c>
      <c r="P11" s="151">
        <v>21.373512</v>
      </c>
      <c r="Q11" s="151">
        <v>19.12867</v>
      </c>
      <c r="R11" s="151">
        <v>20.832522</v>
      </c>
      <c r="S11" s="151">
        <v>19.71031</v>
      </c>
      <c r="T11" s="37">
        <f t="shared" si="1"/>
        <v>81.04501400000001</v>
      </c>
      <c r="U11" s="37">
        <f t="shared" si="2"/>
        <v>74.287817</v>
      </c>
      <c r="V11" s="124">
        <f t="shared" si="10"/>
        <v>0.09095969262362358</v>
      </c>
      <c r="X11" s="124">
        <f t="shared" si="11"/>
        <v>0.040977924470665075</v>
      </c>
    </row>
    <row r="12" spans="1:24" ht="12.75" customHeight="1">
      <c r="A12" s="63" t="s">
        <v>59</v>
      </c>
      <c r="B12" s="123">
        <f t="shared" si="3"/>
        <v>39.803095</v>
      </c>
      <c r="C12" s="123">
        <f t="shared" si="4"/>
        <v>34.718576</v>
      </c>
      <c r="D12" s="123">
        <f t="shared" si="5"/>
        <v>24.03918</v>
      </c>
      <c r="E12" s="123">
        <f t="shared" si="6"/>
        <v>18.106617</v>
      </c>
      <c r="F12" s="123">
        <f t="shared" si="7"/>
        <v>17.860107</v>
      </c>
      <c r="G12" s="124">
        <f t="shared" si="8"/>
        <v>-0.01361435987738635</v>
      </c>
      <c r="H12" s="124">
        <f t="shared" si="9"/>
        <v>-0.5512884864857871</v>
      </c>
      <c r="J12" s="152" t="s">
        <v>17</v>
      </c>
      <c r="K12" s="155">
        <v>17860107</v>
      </c>
      <c r="L12" s="151">
        <v>74.22085</v>
      </c>
      <c r="M12" s="151">
        <v>75.084597</v>
      </c>
      <c r="N12" s="151">
        <v>59.255419</v>
      </c>
      <c r="O12" s="151">
        <v>39.803095</v>
      </c>
      <c r="P12" s="151">
        <v>34.718576</v>
      </c>
      <c r="Q12" s="151">
        <v>24.03918</v>
      </c>
      <c r="R12" s="151">
        <v>18.106617</v>
      </c>
      <c r="S12" s="151">
        <v>17.860107</v>
      </c>
      <c r="T12" s="37">
        <f t="shared" si="1"/>
        <v>94.72448</v>
      </c>
      <c r="U12" s="37">
        <f t="shared" si="2"/>
        <v>248.36396100000002</v>
      </c>
      <c r="V12" s="124">
        <f t="shared" si="10"/>
        <v>-0.618606179340166</v>
      </c>
      <c r="X12" s="124">
        <f t="shared" si="11"/>
        <v>0.03713133460021666</v>
      </c>
    </row>
    <row r="13" spans="1:24" ht="12.75" customHeight="1">
      <c r="A13" s="63" t="s">
        <v>64</v>
      </c>
      <c r="B13" s="123">
        <f t="shared" si="3"/>
        <v>15.164684</v>
      </c>
      <c r="C13" s="123">
        <f t="shared" si="4"/>
        <v>13.678783</v>
      </c>
      <c r="D13" s="123">
        <f t="shared" si="5"/>
        <v>10.102496</v>
      </c>
      <c r="E13" s="123">
        <f t="shared" si="6"/>
        <v>13.047324</v>
      </c>
      <c r="F13" s="123">
        <f t="shared" si="7"/>
        <v>14.78325</v>
      </c>
      <c r="G13" s="124">
        <f t="shared" si="8"/>
        <v>0.13304843200030914</v>
      </c>
      <c r="H13" s="124">
        <f t="shared" si="9"/>
        <v>-0.025152782609911162</v>
      </c>
      <c r="J13" s="152" t="s">
        <v>63</v>
      </c>
      <c r="K13" s="155">
        <v>14783250</v>
      </c>
      <c r="L13" s="151">
        <v>13.580045</v>
      </c>
      <c r="M13" s="151">
        <v>10.336823</v>
      </c>
      <c r="N13" s="151">
        <v>12.857297</v>
      </c>
      <c r="O13" s="151">
        <v>15.164684</v>
      </c>
      <c r="P13" s="151">
        <v>13.678783</v>
      </c>
      <c r="Q13" s="151">
        <v>10.102496</v>
      </c>
      <c r="R13" s="151">
        <v>13.047324</v>
      </c>
      <c r="S13" s="151">
        <v>14.78325</v>
      </c>
      <c r="T13" s="37">
        <f t="shared" si="1"/>
        <v>51.611853</v>
      </c>
      <c r="U13" s="37">
        <f t="shared" si="2"/>
        <v>51.938849000000005</v>
      </c>
      <c r="V13" s="124">
        <f t="shared" si="10"/>
        <v>-0.0062957883414013205</v>
      </c>
      <c r="X13" s="124">
        <f t="shared" si="11"/>
        <v>0.030734519240486806</v>
      </c>
    </row>
    <row r="14" spans="1:24" ht="12.75" customHeight="1">
      <c r="A14" s="125" t="s">
        <v>31</v>
      </c>
      <c r="B14" s="123">
        <f t="shared" si="3"/>
        <v>11.262652</v>
      </c>
      <c r="C14" s="123">
        <f t="shared" si="4"/>
        <v>13.261424</v>
      </c>
      <c r="D14" s="123">
        <f t="shared" si="5"/>
        <v>11.195808</v>
      </c>
      <c r="E14" s="123">
        <f t="shared" si="6"/>
        <v>11.164227</v>
      </c>
      <c r="F14" s="123">
        <f t="shared" si="7"/>
        <v>12.465983</v>
      </c>
      <c r="G14" s="124">
        <f t="shared" si="8"/>
        <v>0.11660063880822191</v>
      </c>
      <c r="H14" s="124">
        <f t="shared" si="9"/>
        <v>0.10684259799556983</v>
      </c>
      <c r="J14" s="152" t="s">
        <v>24</v>
      </c>
      <c r="K14" s="155">
        <v>12465983</v>
      </c>
      <c r="L14" s="151">
        <v>14.320184</v>
      </c>
      <c r="M14" s="151">
        <v>14.632117</v>
      </c>
      <c r="N14" s="151">
        <v>13.641361</v>
      </c>
      <c r="O14" s="151">
        <v>11.262652</v>
      </c>
      <c r="P14" s="151">
        <v>13.261424</v>
      </c>
      <c r="Q14" s="151">
        <v>11.195808</v>
      </c>
      <c r="R14" s="151">
        <v>11.164227</v>
      </c>
      <c r="S14" s="151">
        <v>12.465983</v>
      </c>
      <c r="T14" s="37">
        <f t="shared" si="1"/>
        <v>48.087442</v>
      </c>
      <c r="U14" s="37">
        <f t="shared" si="2"/>
        <v>53.856314</v>
      </c>
      <c r="V14" s="124">
        <f t="shared" si="10"/>
        <v>-0.10711598272395684</v>
      </c>
      <c r="X14" s="124">
        <f t="shared" si="11"/>
        <v>0.025916898812174682</v>
      </c>
    </row>
    <row r="15" spans="1:19" ht="12.75">
      <c r="A15" s="126"/>
      <c r="B15" s="44"/>
      <c r="C15" s="44"/>
      <c r="D15" s="44"/>
      <c r="E15" s="44"/>
      <c r="F15" s="45"/>
      <c r="J15" s="3" t="s">
        <v>79</v>
      </c>
      <c r="L15" s="127">
        <f>'Figure 6'!C5</f>
        <v>529.614122</v>
      </c>
      <c r="M15" s="127">
        <f>'Figure 6'!D5</f>
        <v>503.800764</v>
      </c>
      <c r="N15" s="127">
        <f>'Figure 6'!E5</f>
        <v>525.238611</v>
      </c>
      <c r="O15" s="127">
        <f>'Figure 6'!F5</f>
        <v>507.467552</v>
      </c>
      <c r="P15" s="127">
        <f>'Figure 6'!G5</f>
        <v>500.264528</v>
      </c>
      <c r="Q15" s="127">
        <f>'Figure 6'!H5</f>
        <v>463.714007</v>
      </c>
      <c r="R15" s="127">
        <f>'Figure 6'!I5</f>
        <v>463.416741</v>
      </c>
      <c r="S15" s="127">
        <f>'Figure 6'!J5</f>
        <v>480.998251</v>
      </c>
    </row>
    <row r="16" spans="1:19" ht="12.75">
      <c r="A16" s="126"/>
      <c r="B16" s="44"/>
      <c r="C16" s="44"/>
      <c r="D16" s="44"/>
      <c r="E16" s="44"/>
      <c r="F16" s="45"/>
      <c r="L16" s="127"/>
      <c r="M16" s="127"/>
      <c r="N16" s="127"/>
      <c r="O16" s="127"/>
      <c r="P16" s="127"/>
      <c r="Q16" s="127"/>
      <c r="R16" s="127"/>
      <c r="S16" s="127"/>
    </row>
    <row r="17" spans="1:6" ht="12.75">
      <c r="A17" s="126"/>
      <c r="B17" s="44"/>
      <c r="C17" s="44"/>
      <c r="D17" s="44"/>
      <c r="E17" s="44"/>
      <c r="F17" s="45"/>
    </row>
    <row r="18" spans="1:19" ht="12.75">
      <c r="A18" s="126"/>
      <c r="B18" s="44"/>
      <c r="C18" s="44"/>
      <c r="D18" s="44"/>
      <c r="E18" s="44"/>
      <c r="F18" s="45"/>
      <c r="L18" s="127"/>
      <c r="M18" s="127"/>
      <c r="N18" s="127"/>
      <c r="O18" s="127"/>
      <c r="P18" s="127"/>
      <c r="Q18" s="127"/>
      <c r="R18" s="127"/>
      <c r="S18" s="127"/>
    </row>
    <row r="19" spans="1:6" ht="12.75">
      <c r="A19" s="87" t="s">
        <v>135</v>
      </c>
      <c r="B19" s="44"/>
      <c r="C19" s="44"/>
      <c r="D19" s="44"/>
      <c r="E19" s="44"/>
      <c r="F19" s="45"/>
    </row>
    <row r="20" spans="1:6" ht="12.75">
      <c r="A20" s="258" t="s">
        <v>113</v>
      </c>
      <c r="B20" s="258"/>
      <c r="C20" s="258"/>
      <c r="D20" s="258"/>
      <c r="E20" s="258"/>
      <c r="F20" s="258"/>
    </row>
    <row r="22" ht="9" customHeight="1"/>
  </sheetData>
  <mergeCells count="1">
    <mergeCell ref="A20:F20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Manuel Da Silva</cp:lastModifiedBy>
  <cp:lastPrinted>2016-06-20T09:59:01Z</cp:lastPrinted>
  <dcterms:created xsi:type="dcterms:W3CDTF">2010-12-20T13:32:21Z</dcterms:created>
  <dcterms:modified xsi:type="dcterms:W3CDTF">2024-04-19T13:25:17Z</dcterms:modified>
  <cp:category/>
  <cp:version/>
  <cp:contentType/>
  <cp:contentStatus/>
</cp:coreProperties>
</file>